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.THAM-KTXD\04.HS 2024 PQLN\09.Thong bao dieu kien ban nha o tuong lai\01.Du an Khu nha o Vinpearl Phu Quy\"/>
    </mc:Choice>
  </mc:AlternateContent>
  <xr:revisionPtr revIDLastSave="0" documentId="13_ncr:1_{2E6AE7CD-9DDF-4D5A-8324-5A5CDC7FCDBA}" xr6:coauthVersionLast="47" xr6:coauthVersionMax="47" xr10:uidLastSave="{00000000-0000-0000-0000-000000000000}"/>
  <bookViews>
    <workbookView xWindow="-120" yWindow="-120" windowWidth="29040" windowHeight="15720" tabRatio="897" firstSheet="1" activeTab="5" xr2:uid="{27527086-C6D9-40A3-8171-DA8826226062}"/>
  </bookViews>
  <sheets>
    <sheet name="Chỉ tiêu tổng thể" sheetId="2" state="hidden" r:id="rId1"/>
    <sheet name="Danh sanh dinh kem thong bao" sheetId="59" r:id="rId2"/>
    <sheet name="Tổng hợp" sheetId="55" r:id="rId3"/>
    <sheet name="Tổng hợp (2)" sheetId="56" r:id="rId4"/>
    <sheet name="Tổng hợp (3)" sheetId="57" r:id="rId5"/>
    <sheet name="Tổng hợp (4)" sheetId="58" r:id="rId6"/>
    <sheet name="LK 01" sheetId="1" r:id="rId7"/>
    <sheet name="LK 02" sheetId="3" r:id="rId8"/>
    <sheet name="LK 03" sheetId="4" r:id="rId9"/>
    <sheet name="LK 04" sheetId="5" r:id="rId10"/>
    <sheet name="LK 05" sheetId="6" r:id="rId11"/>
    <sheet name="LK 06" sheetId="7" r:id="rId12"/>
    <sheet name="LK 07" sheetId="8" r:id="rId13"/>
    <sheet name="LK 08" sheetId="9" r:id="rId14"/>
    <sheet name="LK 09" sheetId="10" r:id="rId15"/>
    <sheet name="LK 10" sheetId="11" r:id="rId16"/>
    <sheet name="LK 11" sheetId="12" r:id="rId17"/>
    <sheet name="LK 12" sheetId="13" r:id="rId18"/>
    <sheet name="LK 13" sheetId="14" r:id="rId19"/>
    <sheet name="LK 14" sheetId="15" r:id="rId20"/>
    <sheet name="LK 15" sheetId="16" r:id="rId21"/>
    <sheet name="LK 16" sheetId="17" r:id="rId22"/>
    <sheet name="LK 17" sheetId="18" r:id="rId23"/>
    <sheet name="LK 18" sheetId="19" r:id="rId24"/>
    <sheet name="LK 19" sheetId="20" r:id="rId25"/>
    <sheet name="LK 20" sheetId="21" r:id="rId26"/>
    <sheet name="LK 21" sheetId="22" r:id="rId27"/>
    <sheet name="LK 22" sheetId="23" r:id="rId28"/>
    <sheet name="LK 23" sheetId="24" r:id="rId29"/>
    <sheet name="LK 24" sheetId="25" r:id="rId30"/>
    <sheet name="LK 25" sheetId="26" r:id="rId31"/>
    <sheet name="LK 26" sheetId="27" r:id="rId32"/>
    <sheet name="LK 27" sheetId="28" r:id="rId33"/>
    <sheet name="LK 28" sheetId="29" r:id="rId34"/>
    <sheet name="LK 29" sheetId="30" r:id="rId35"/>
    <sheet name="LK 30" sheetId="31" r:id="rId36"/>
    <sheet name="Sheet1" sheetId="54" r:id="rId37"/>
    <sheet name="NNO-BT-01" sheetId="32" r:id="rId38"/>
    <sheet name="NNO-BT-02" sheetId="33" r:id="rId39"/>
    <sheet name="NNO-BT-03" sheetId="34" r:id="rId40"/>
    <sheet name="NNO-BT-04" sheetId="35" r:id="rId41"/>
    <sheet name="NNO-BT-05" sheetId="36" r:id="rId42"/>
    <sheet name="NNO-BT-06" sheetId="37" r:id="rId43"/>
    <sheet name="NNO-BT-07" sheetId="38" r:id="rId44"/>
    <sheet name="NNO-BT-08" sheetId="39" r:id="rId45"/>
    <sheet name="NNO-BT-09" sheetId="40" r:id="rId46"/>
    <sheet name="NNO-BT-10" sheetId="41" r:id="rId47"/>
    <sheet name="NNO-BT-11" sheetId="42" r:id="rId48"/>
    <sheet name="NNO-BT-12" sheetId="43" r:id="rId49"/>
    <sheet name="NNO-BT-13" sheetId="44" r:id="rId50"/>
    <sheet name="NNO-BT-14" sheetId="45" r:id="rId51"/>
    <sheet name="NNO-BT-15" sheetId="46" r:id="rId52"/>
    <sheet name="NNO-BT-16" sheetId="47" r:id="rId53"/>
    <sheet name="NNO-BT-17" sheetId="48" r:id="rId54"/>
    <sheet name="NNO-BT-18" sheetId="49" r:id="rId55"/>
    <sheet name="NNO-BT-19" sheetId="50" r:id="rId56"/>
    <sheet name="NNO-BT-20" sheetId="51" r:id="rId57"/>
    <sheet name="NNO-BT-21" sheetId="52" r:id="rId58"/>
    <sheet name="NNO-BT-22" sheetId="53" r:id="rId5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8" i="59" l="1"/>
  <c r="Q428" i="59"/>
  <c r="N428" i="59"/>
  <c r="M428" i="59"/>
  <c r="M426" i="59" s="1"/>
  <c r="L428" i="59"/>
  <c r="K428" i="59"/>
  <c r="D428" i="59"/>
  <c r="R427" i="59"/>
  <c r="Q427" i="59"/>
  <c r="P427" i="59"/>
  <c r="N427" i="59"/>
  <c r="M427" i="59"/>
  <c r="L427" i="59"/>
  <c r="K427" i="59"/>
  <c r="D427" i="59"/>
  <c r="Q426" i="59"/>
  <c r="N426" i="59"/>
  <c r="L426" i="59"/>
  <c r="R425" i="59"/>
  <c r="Q425" i="59"/>
  <c r="N425" i="59"/>
  <c r="N423" i="59" s="1"/>
  <c r="M425" i="59"/>
  <c r="L425" i="59"/>
  <c r="K425" i="59"/>
  <c r="D425" i="59"/>
  <c r="R424" i="59"/>
  <c r="Q424" i="59"/>
  <c r="N424" i="59"/>
  <c r="M424" i="59"/>
  <c r="L424" i="59"/>
  <c r="L423" i="59" s="1"/>
  <c r="K424" i="59"/>
  <c r="D424" i="59"/>
  <c r="Q423" i="59"/>
  <c r="M423" i="59"/>
  <c r="R422" i="59"/>
  <c r="Q422" i="59"/>
  <c r="M422" i="59"/>
  <c r="M421" i="59" s="1"/>
  <c r="L422" i="59"/>
  <c r="L421" i="59" s="1"/>
  <c r="K422" i="59"/>
  <c r="D422" i="59"/>
  <c r="Q421" i="59"/>
  <c r="R420" i="59"/>
  <c r="Q420" i="59"/>
  <c r="Q418" i="59" s="1"/>
  <c r="M420" i="59"/>
  <c r="L420" i="59"/>
  <c r="P420" i="59" s="1"/>
  <c r="K420" i="59"/>
  <c r="D420" i="59"/>
  <c r="R419" i="59"/>
  <c r="Q419" i="59"/>
  <c r="M419" i="59"/>
  <c r="M418" i="59" s="1"/>
  <c r="L419" i="59"/>
  <c r="K419" i="59"/>
  <c r="D419" i="59"/>
  <c r="R417" i="59"/>
  <c r="Q417" i="59"/>
  <c r="M417" i="59"/>
  <c r="L417" i="59"/>
  <c r="L415" i="59" s="1"/>
  <c r="K417" i="59"/>
  <c r="D417" i="59"/>
  <c r="R416" i="59"/>
  <c r="Q416" i="59"/>
  <c r="M416" i="59"/>
  <c r="L416" i="59"/>
  <c r="K416" i="59"/>
  <c r="D416" i="59"/>
  <c r="Q415" i="59"/>
  <c r="M415" i="59"/>
  <c r="R414" i="59"/>
  <c r="Q414" i="59"/>
  <c r="M414" i="59"/>
  <c r="L414" i="59"/>
  <c r="K414" i="59"/>
  <c r="D414" i="59"/>
  <c r="R413" i="59"/>
  <c r="Q413" i="59"/>
  <c r="Q412" i="59" s="1"/>
  <c r="P413" i="59"/>
  <c r="O413" i="59"/>
  <c r="M413" i="59"/>
  <c r="L413" i="59"/>
  <c r="K413" i="59"/>
  <c r="D413" i="59"/>
  <c r="M412" i="59"/>
  <c r="L412" i="59"/>
  <c r="K412" i="59"/>
  <c r="R411" i="59"/>
  <c r="Q411" i="59"/>
  <c r="M411" i="59"/>
  <c r="L411" i="59"/>
  <c r="K411" i="59"/>
  <c r="D411" i="59"/>
  <c r="R410" i="59"/>
  <c r="Q410" i="59"/>
  <c r="M410" i="59"/>
  <c r="L410" i="59"/>
  <c r="K410" i="59"/>
  <c r="D410" i="59"/>
  <c r="M409" i="59"/>
  <c r="K409" i="59"/>
  <c r="R408" i="59"/>
  <c r="Q408" i="59"/>
  <c r="P408" i="59"/>
  <c r="O408" i="59"/>
  <c r="M408" i="59"/>
  <c r="L408" i="59"/>
  <c r="K408" i="59"/>
  <c r="D408" i="59"/>
  <c r="R407" i="59"/>
  <c r="Q407" i="59"/>
  <c r="Q406" i="59" s="1"/>
  <c r="O407" i="59"/>
  <c r="M407" i="59"/>
  <c r="M406" i="59" s="1"/>
  <c r="L407" i="59"/>
  <c r="K407" i="59"/>
  <c r="D407" i="59"/>
  <c r="L406" i="59"/>
  <c r="K406" i="59"/>
  <c r="R405" i="59"/>
  <c r="Q405" i="59"/>
  <c r="Q403" i="59" s="1"/>
  <c r="P405" i="59"/>
  <c r="M405" i="59"/>
  <c r="L405" i="59"/>
  <c r="O405" i="59" s="1"/>
  <c r="K405" i="59"/>
  <c r="D405" i="59"/>
  <c r="R404" i="59"/>
  <c r="Q404" i="59"/>
  <c r="P404" i="59"/>
  <c r="P403" i="59" s="1"/>
  <c r="O404" i="59"/>
  <c r="M404" i="59"/>
  <c r="M403" i="59" s="1"/>
  <c r="L404" i="59"/>
  <c r="L403" i="59" s="1"/>
  <c r="K404" i="59"/>
  <c r="K403" i="59" s="1"/>
  <c r="D404" i="59"/>
  <c r="R402" i="59"/>
  <c r="Q402" i="59"/>
  <c r="Q400" i="59" s="1"/>
  <c r="M402" i="59"/>
  <c r="L402" i="59"/>
  <c r="K402" i="59"/>
  <c r="D402" i="59"/>
  <c r="R401" i="59"/>
  <c r="Q401" i="59"/>
  <c r="M401" i="59"/>
  <c r="L401" i="59"/>
  <c r="K401" i="59"/>
  <c r="D401" i="59"/>
  <c r="M400" i="59"/>
  <c r="R399" i="59"/>
  <c r="Q399" i="59"/>
  <c r="M399" i="59"/>
  <c r="M397" i="59" s="1"/>
  <c r="L399" i="59"/>
  <c r="L397" i="59" s="1"/>
  <c r="K399" i="59"/>
  <c r="D399" i="59"/>
  <c r="R398" i="59"/>
  <c r="Q398" i="59"/>
  <c r="M398" i="59"/>
  <c r="L398" i="59"/>
  <c r="K398" i="59"/>
  <c r="D398" i="59"/>
  <c r="Q397" i="59"/>
  <c r="R396" i="59"/>
  <c r="Q396" i="59"/>
  <c r="M396" i="59"/>
  <c r="L396" i="59"/>
  <c r="K396" i="59"/>
  <c r="D396" i="59"/>
  <c r="R395" i="59"/>
  <c r="Q395" i="59"/>
  <c r="Q394" i="59" s="1"/>
  <c r="P395" i="59"/>
  <c r="O395" i="59"/>
  <c r="M395" i="59"/>
  <c r="L395" i="59"/>
  <c r="K395" i="59"/>
  <c r="D395" i="59"/>
  <c r="M394" i="59"/>
  <c r="L394" i="59"/>
  <c r="K394" i="59"/>
  <c r="R393" i="59"/>
  <c r="Q393" i="59"/>
  <c r="M393" i="59"/>
  <c r="L393" i="59"/>
  <c r="K393" i="59"/>
  <c r="K391" i="59" s="1"/>
  <c r="D393" i="59"/>
  <c r="R392" i="59"/>
  <c r="Q392" i="59"/>
  <c r="O392" i="59"/>
  <c r="M392" i="59"/>
  <c r="L392" i="59"/>
  <c r="K392" i="59"/>
  <c r="D392" i="59"/>
  <c r="M391" i="59"/>
  <c r="R390" i="59"/>
  <c r="Q390" i="59"/>
  <c r="P390" i="59"/>
  <c r="O390" i="59"/>
  <c r="M390" i="59"/>
  <c r="L390" i="59"/>
  <c r="K390" i="59"/>
  <c r="D390" i="59"/>
  <c r="R389" i="59"/>
  <c r="Q389" i="59"/>
  <c r="Q388" i="59" s="1"/>
  <c r="P389" i="59"/>
  <c r="P388" i="59" s="1"/>
  <c r="O389" i="59"/>
  <c r="M389" i="59"/>
  <c r="M388" i="59" s="1"/>
  <c r="L389" i="59"/>
  <c r="K389" i="59"/>
  <c r="D389" i="59"/>
  <c r="L388" i="59"/>
  <c r="K388" i="59"/>
  <c r="O388" i="59" s="1"/>
  <c r="R387" i="59"/>
  <c r="Q387" i="59"/>
  <c r="Q385" i="59" s="1"/>
  <c r="P387" i="59"/>
  <c r="M387" i="59"/>
  <c r="L387" i="59"/>
  <c r="O387" i="59" s="1"/>
  <c r="K387" i="59"/>
  <c r="D387" i="59"/>
  <c r="R386" i="59"/>
  <c r="Q386" i="59"/>
  <c r="M386" i="59"/>
  <c r="M385" i="59" s="1"/>
  <c r="L386" i="59"/>
  <c r="L385" i="59" s="1"/>
  <c r="K386" i="59"/>
  <c r="K385" i="59" s="1"/>
  <c r="D386" i="59"/>
  <c r="R384" i="59"/>
  <c r="Q384" i="59"/>
  <c r="M384" i="59"/>
  <c r="L384" i="59"/>
  <c r="K384" i="59"/>
  <c r="D384" i="59"/>
  <c r="R383" i="59"/>
  <c r="Q383" i="59"/>
  <c r="M383" i="59"/>
  <c r="L383" i="59"/>
  <c r="K383" i="59"/>
  <c r="D383" i="59"/>
  <c r="Q382" i="59"/>
  <c r="M382" i="59"/>
  <c r="R381" i="59"/>
  <c r="Q381" i="59"/>
  <c r="P381" i="59"/>
  <c r="O381" i="59"/>
  <c r="M381" i="59"/>
  <c r="M379" i="59" s="1"/>
  <c r="L381" i="59"/>
  <c r="L379" i="59" s="1"/>
  <c r="K381" i="59"/>
  <c r="D381" i="59"/>
  <c r="R380" i="59"/>
  <c r="Q380" i="59"/>
  <c r="M380" i="59"/>
  <c r="L380" i="59"/>
  <c r="K380" i="59"/>
  <c r="D380" i="59"/>
  <c r="Q379" i="59"/>
  <c r="R378" i="59"/>
  <c r="Q378" i="59"/>
  <c r="M378" i="59"/>
  <c r="L378" i="59"/>
  <c r="K378" i="59"/>
  <c r="K376" i="59" s="1"/>
  <c r="O376" i="59" s="1"/>
  <c r="D378" i="59"/>
  <c r="R377" i="59"/>
  <c r="Q377" i="59"/>
  <c r="Q376" i="59" s="1"/>
  <c r="P377" i="59"/>
  <c r="O377" i="59"/>
  <c r="M377" i="59"/>
  <c r="L377" i="59"/>
  <c r="K377" i="59"/>
  <c r="D377" i="59"/>
  <c r="M376" i="59"/>
  <c r="L376" i="59"/>
  <c r="R375" i="59"/>
  <c r="Q375" i="59"/>
  <c r="M375" i="59"/>
  <c r="L375" i="59"/>
  <c r="K375" i="59"/>
  <c r="K373" i="59" s="1"/>
  <c r="O373" i="59" s="1"/>
  <c r="D375" i="59"/>
  <c r="R374" i="59"/>
  <c r="Q374" i="59"/>
  <c r="Q373" i="59" s="1"/>
  <c r="P374" i="59"/>
  <c r="O374" i="59"/>
  <c r="M374" i="59"/>
  <c r="L374" i="59"/>
  <c r="L373" i="59" s="1"/>
  <c r="K374" i="59"/>
  <c r="D374" i="59"/>
  <c r="M373" i="59"/>
  <c r="R372" i="59"/>
  <c r="Q372" i="59"/>
  <c r="P372" i="59"/>
  <c r="O372" i="59"/>
  <c r="M372" i="59"/>
  <c r="L372" i="59"/>
  <c r="K372" i="59"/>
  <c r="D372" i="59"/>
  <c r="R371" i="59"/>
  <c r="Q371" i="59"/>
  <c r="M371" i="59"/>
  <c r="M370" i="59" s="1"/>
  <c r="L371" i="59"/>
  <c r="P371" i="59" s="1"/>
  <c r="P370" i="59" s="1"/>
  <c r="K371" i="59"/>
  <c r="D371" i="59"/>
  <c r="L370" i="59"/>
  <c r="K370" i="59"/>
  <c r="O370" i="59" s="1"/>
  <c r="R369" i="59"/>
  <c r="Q369" i="59"/>
  <c r="Q367" i="59" s="1"/>
  <c r="P369" i="59"/>
  <c r="O369" i="59"/>
  <c r="M369" i="59"/>
  <c r="L369" i="59"/>
  <c r="K369" i="59"/>
  <c r="D369" i="59"/>
  <c r="R368" i="59"/>
  <c r="Q368" i="59"/>
  <c r="M368" i="59"/>
  <c r="M367" i="59" s="1"/>
  <c r="L368" i="59"/>
  <c r="L367" i="59" s="1"/>
  <c r="K368" i="59"/>
  <c r="K367" i="59" s="1"/>
  <c r="D368" i="59"/>
  <c r="R366" i="59"/>
  <c r="Q366" i="59"/>
  <c r="O366" i="59"/>
  <c r="M366" i="59"/>
  <c r="L366" i="59"/>
  <c r="K366" i="59"/>
  <c r="D366" i="59"/>
  <c r="R365" i="59"/>
  <c r="Q365" i="59"/>
  <c r="M365" i="59"/>
  <c r="L365" i="59"/>
  <c r="K365" i="59"/>
  <c r="D365" i="59"/>
  <c r="Q363" i="59"/>
  <c r="M363" i="59"/>
  <c r="R360" i="59"/>
  <c r="Q360" i="59"/>
  <c r="P360" i="59"/>
  <c r="N360" i="59"/>
  <c r="M360" i="59"/>
  <c r="O360" i="59" s="1"/>
  <c r="L360" i="59"/>
  <c r="K360" i="59"/>
  <c r="D360" i="59"/>
  <c r="R359" i="59"/>
  <c r="Q359" i="59"/>
  <c r="N359" i="59"/>
  <c r="M359" i="59"/>
  <c r="L359" i="59"/>
  <c r="K359" i="59"/>
  <c r="D359" i="59"/>
  <c r="R358" i="59"/>
  <c r="Q358" i="59"/>
  <c r="P358" i="59"/>
  <c r="O358" i="59"/>
  <c r="N358" i="59"/>
  <c r="M358" i="59"/>
  <c r="L358" i="59"/>
  <c r="K358" i="59"/>
  <c r="D358" i="59"/>
  <c r="R357" i="59"/>
  <c r="Q357" i="59"/>
  <c r="N357" i="59"/>
  <c r="P357" i="59" s="1"/>
  <c r="M357" i="59"/>
  <c r="L357" i="59"/>
  <c r="K357" i="59"/>
  <c r="D357" i="59"/>
  <c r="R356" i="59"/>
  <c r="Q356" i="59"/>
  <c r="P356" i="59"/>
  <c r="O356" i="59"/>
  <c r="N356" i="59"/>
  <c r="M356" i="59"/>
  <c r="L356" i="59"/>
  <c r="K356" i="59"/>
  <c r="D356" i="59"/>
  <c r="R355" i="59"/>
  <c r="Q355" i="59"/>
  <c r="N355" i="59"/>
  <c r="M355" i="59"/>
  <c r="L355" i="59"/>
  <c r="K355" i="59"/>
  <c r="D355" i="59"/>
  <c r="R354" i="59"/>
  <c r="Q354" i="59"/>
  <c r="P354" i="59"/>
  <c r="O354" i="59"/>
  <c r="N354" i="59"/>
  <c r="M354" i="59"/>
  <c r="L354" i="59"/>
  <c r="K354" i="59"/>
  <c r="D354" i="59"/>
  <c r="R353" i="59"/>
  <c r="Q353" i="59"/>
  <c r="P353" i="59"/>
  <c r="O353" i="59"/>
  <c r="N353" i="59"/>
  <c r="M353" i="59"/>
  <c r="L353" i="59"/>
  <c r="K353" i="59"/>
  <c r="D353" i="59"/>
  <c r="R352" i="59"/>
  <c r="Q352" i="59"/>
  <c r="N352" i="59"/>
  <c r="M352" i="59"/>
  <c r="P352" i="59" s="1"/>
  <c r="L352" i="59"/>
  <c r="K352" i="59"/>
  <c r="D352" i="59"/>
  <c r="R351" i="59"/>
  <c r="Q351" i="59"/>
  <c r="N351" i="59"/>
  <c r="M351" i="59"/>
  <c r="L351" i="59"/>
  <c r="K351" i="59"/>
  <c r="D351" i="59"/>
  <c r="R350" i="59"/>
  <c r="Q350" i="59"/>
  <c r="P350" i="59"/>
  <c r="O350" i="59"/>
  <c r="N350" i="59"/>
  <c r="M350" i="59"/>
  <c r="L350" i="59"/>
  <c r="K350" i="59"/>
  <c r="D350" i="59"/>
  <c r="R349" i="59"/>
  <c r="Q349" i="59"/>
  <c r="N349" i="59"/>
  <c r="P349" i="59" s="1"/>
  <c r="M349" i="59"/>
  <c r="L349" i="59"/>
  <c r="K349" i="59"/>
  <c r="D349" i="59"/>
  <c r="R348" i="59"/>
  <c r="Q348" i="59"/>
  <c r="N348" i="59"/>
  <c r="M348" i="59"/>
  <c r="L348" i="59"/>
  <c r="K348" i="59"/>
  <c r="D348" i="59"/>
  <c r="R347" i="59"/>
  <c r="Q347" i="59"/>
  <c r="N347" i="59"/>
  <c r="M347" i="59"/>
  <c r="L347" i="59"/>
  <c r="K347" i="59"/>
  <c r="D347" i="59"/>
  <c r="R346" i="59"/>
  <c r="Q346" i="59"/>
  <c r="P346" i="59"/>
  <c r="O346" i="59"/>
  <c r="N346" i="59"/>
  <c r="M346" i="59"/>
  <c r="L346" i="59"/>
  <c r="K346" i="59"/>
  <c r="D346" i="59"/>
  <c r="R345" i="59"/>
  <c r="Q345" i="59"/>
  <c r="N345" i="59"/>
  <c r="O345" i="59" s="1"/>
  <c r="M345" i="59"/>
  <c r="L345" i="59"/>
  <c r="K345" i="59"/>
  <c r="D345" i="59"/>
  <c r="R344" i="59"/>
  <c r="Q344" i="59"/>
  <c r="N344" i="59"/>
  <c r="M344" i="59"/>
  <c r="L344" i="59"/>
  <c r="K344" i="59"/>
  <c r="D344" i="59"/>
  <c r="R343" i="59"/>
  <c r="Q343" i="59"/>
  <c r="N343" i="59"/>
  <c r="M343" i="59"/>
  <c r="L343" i="59"/>
  <c r="K343" i="59"/>
  <c r="D343" i="59"/>
  <c r="R342" i="59"/>
  <c r="Q342" i="59"/>
  <c r="P342" i="59"/>
  <c r="O342" i="59"/>
  <c r="N342" i="59"/>
  <c r="M342" i="59"/>
  <c r="L342" i="59"/>
  <c r="K342" i="59"/>
  <c r="D342" i="59"/>
  <c r="R341" i="59"/>
  <c r="Q341" i="59"/>
  <c r="N341" i="59"/>
  <c r="M341" i="59"/>
  <c r="L341" i="59"/>
  <c r="K341" i="59"/>
  <c r="D341" i="59"/>
  <c r="R340" i="59"/>
  <c r="Q340" i="59"/>
  <c r="N340" i="59"/>
  <c r="M340" i="59"/>
  <c r="L340" i="59"/>
  <c r="K340" i="59"/>
  <c r="P340" i="59" s="1"/>
  <c r="D340" i="59"/>
  <c r="R339" i="59"/>
  <c r="Q339" i="59"/>
  <c r="N339" i="59"/>
  <c r="M339" i="59"/>
  <c r="L339" i="59"/>
  <c r="K339" i="59"/>
  <c r="D339" i="59"/>
  <c r="R338" i="59"/>
  <c r="Q338" i="59"/>
  <c r="P338" i="59"/>
  <c r="O338" i="59"/>
  <c r="N338" i="59"/>
  <c r="M338" i="59"/>
  <c r="L338" i="59"/>
  <c r="K338" i="59"/>
  <c r="D338" i="59"/>
  <c r="R337" i="59"/>
  <c r="Q337" i="59"/>
  <c r="N337" i="59"/>
  <c r="M337" i="59"/>
  <c r="L337" i="59"/>
  <c r="P337" i="59" s="1"/>
  <c r="K337" i="59"/>
  <c r="D337" i="59"/>
  <c r="R336" i="59"/>
  <c r="Q336" i="59"/>
  <c r="P336" i="59"/>
  <c r="N336" i="59"/>
  <c r="M336" i="59"/>
  <c r="O336" i="59" s="1"/>
  <c r="L336" i="59"/>
  <c r="K336" i="59"/>
  <c r="D336" i="59"/>
  <c r="R335" i="59"/>
  <c r="Q335" i="59"/>
  <c r="N335" i="59"/>
  <c r="M335" i="59"/>
  <c r="L335" i="59"/>
  <c r="K335" i="59"/>
  <c r="D335" i="59"/>
  <c r="R334" i="59"/>
  <c r="Q334" i="59"/>
  <c r="P334" i="59"/>
  <c r="O334" i="59"/>
  <c r="N334" i="59"/>
  <c r="M334" i="59"/>
  <c r="L334" i="59"/>
  <c r="K334" i="59"/>
  <c r="D334" i="59"/>
  <c r="R333" i="59"/>
  <c r="Q333" i="59"/>
  <c r="N333" i="59"/>
  <c r="P333" i="59" s="1"/>
  <c r="M333" i="59"/>
  <c r="L333" i="59"/>
  <c r="K333" i="59"/>
  <c r="D333" i="59"/>
  <c r="R332" i="59"/>
  <c r="Q332" i="59"/>
  <c r="P332" i="59"/>
  <c r="O332" i="59"/>
  <c r="N332" i="59"/>
  <c r="M332" i="59"/>
  <c r="L332" i="59"/>
  <c r="K332" i="59"/>
  <c r="D332" i="59"/>
  <c r="R331" i="59"/>
  <c r="Q331" i="59"/>
  <c r="N331" i="59"/>
  <c r="M331" i="59"/>
  <c r="L331" i="59"/>
  <c r="K331" i="59"/>
  <c r="D331" i="59"/>
  <c r="R330" i="59"/>
  <c r="Q330" i="59"/>
  <c r="P330" i="59"/>
  <c r="O330" i="59"/>
  <c r="N330" i="59"/>
  <c r="M330" i="59"/>
  <c r="L330" i="59"/>
  <c r="K330" i="59"/>
  <c r="D330" i="59"/>
  <c r="R329" i="59"/>
  <c r="Q329" i="59"/>
  <c r="P329" i="59"/>
  <c r="O329" i="59"/>
  <c r="N329" i="59"/>
  <c r="M329" i="59"/>
  <c r="L329" i="59"/>
  <c r="K329" i="59"/>
  <c r="D329" i="59"/>
  <c r="R328" i="59"/>
  <c r="Q328" i="59"/>
  <c r="P328" i="59"/>
  <c r="O328" i="59"/>
  <c r="N328" i="59"/>
  <c r="M328" i="59"/>
  <c r="L328" i="59"/>
  <c r="K328" i="59"/>
  <c r="D328" i="59"/>
  <c r="R327" i="59"/>
  <c r="Q327" i="59"/>
  <c r="N327" i="59"/>
  <c r="M327" i="59"/>
  <c r="L327" i="59"/>
  <c r="K327" i="59"/>
  <c r="D327" i="59"/>
  <c r="R326" i="59"/>
  <c r="Q326" i="59"/>
  <c r="P326" i="59"/>
  <c r="O326" i="59"/>
  <c r="N326" i="59"/>
  <c r="M326" i="59"/>
  <c r="L326" i="59"/>
  <c r="K326" i="59"/>
  <c r="D326" i="59"/>
  <c r="R325" i="59"/>
  <c r="Q325" i="59"/>
  <c r="P325" i="59"/>
  <c r="O325" i="59"/>
  <c r="N325" i="59"/>
  <c r="M325" i="59"/>
  <c r="L325" i="59"/>
  <c r="K325" i="59"/>
  <c r="D325" i="59"/>
  <c r="R324" i="59"/>
  <c r="Q324" i="59"/>
  <c r="N324" i="59"/>
  <c r="M324" i="59"/>
  <c r="L324" i="59"/>
  <c r="K324" i="59"/>
  <c r="D324" i="59"/>
  <c r="R323" i="59"/>
  <c r="Q323" i="59"/>
  <c r="N323" i="59"/>
  <c r="M323" i="59"/>
  <c r="L323" i="59"/>
  <c r="K323" i="59"/>
  <c r="D323" i="59"/>
  <c r="R322" i="59"/>
  <c r="Q322" i="59"/>
  <c r="P322" i="59"/>
  <c r="O322" i="59"/>
  <c r="N322" i="59"/>
  <c r="M322" i="59"/>
  <c r="L322" i="59"/>
  <c r="K322" i="59"/>
  <c r="D322" i="59"/>
  <c r="R321" i="59"/>
  <c r="Q321" i="59"/>
  <c r="N321" i="59"/>
  <c r="M321" i="59"/>
  <c r="L321" i="59"/>
  <c r="P321" i="59" s="1"/>
  <c r="K321" i="59"/>
  <c r="D321" i="59"/>
  <c r="R320" i="59"/>
  <c r="Q320" i="59"/>
  <c r="N320" i="59"/>
  <c r="M320" i="59"/>
  <c r="L320" i="59"/>
  <c r="K320" i="59"/>
  <c r="D320" i="59"/>
  <c r="R319" i="59"/>
  <c r="Q319" i="59"/>
  <c r="N319" i="59"/>
  <c r="M319" i="59"/>
  <c r="L319" i="59"/>
  <c r="K319" i="59"/>
  <c r="D319" i="59"/>
  <c r="R318" i="59"/>
  <c r="Q318" i="59"/>
  <c r="P318" i="59"/>
  <c r="O318" i="59"/>
  <c r="N318" i="59"/>
  <c r="M318" i="59"/>
  <c r="L318" i="59"/>
  <c r="K318" i="59"/>
  <c r="D318" i="59"/>
  <c r="R317" i="59"/>
  <c r="Q317" i="59"/>
  <c r="N317" i="59"/>
  <c r="M317" i="59"/>
  <c r="L317" i="59"/>
  <c r="K317" i="59"/>
  <c r="D317" i="59"/>
  <c r="R316" i="59"/>
  <c r="Q316" i="59"/>
  <c r="N316" i="59"/>
  <c r="M316" i="59"/>
  <c r="L316" i="59"/>
  <c r="K316" i="59"/>
  <c r="P316" i="59" s="1"/>
  <c r="D316" i="59"/>
  <c r="R315" i="59"/>
  <c r="Q315" i="59"/>
  <c r="N315" i="59"/>
  <c r="M315" i="59"/>
  <c r="L315" i="59"/>
  <c r="K315" i="59"/>
  <c r="D315" i="59"/>
  <c r="R314" i="59"/>
  <c r="Q314" i="59"/>
  <c r="P314" i="59"/>
  <c r="O314" i="59"/>
  <c r="N314" i="59"/>
  <c r="M314" i="59"/>
  <c r="L314" i="59"/>
  <c r="K314" i="59"/>
  <c r="D314" i="59"/>
  <c r="R313" i="59"/>
  <c r="Q313" i="59"/>
  <c r="N313" i="59"/>
  <c r="M313" i="59"/>
  <c r="L313" i="59"/>
  <c r="P313" i="59" s="1"/>
  <c r="K313" i="59"/>
  <c r="D313" i="59"/>
  <c r="R312" i="59"/>
  <c r="Q312" i="59"/>
  <c r="P312" i="59"/>
  <c r="N312" i="59"/>
  <c r="M312" i="59"/>
  <c r="O312" i="59" s="1"/>
  <c r="L312" i="59"/>
  <c r="K312" i="59"/>
  <c r="D312" i="59"/>
  <c r="R311" i="59"/>
  <c r="Q311" i="59"/>
  <c r="N311" i="59"/>
  <c r="M311" i="59"/>
  <c r="L311" i="59"/>
  <c r="K311" i="59"/>
  <c r="D311" i="59"/>
  <c r="R310" i="59"/>
  <c r="Q310" i="59"/>
  <c r="P310" i="59"/>
  <c r="O310" i="59"/>
  <c r="N310" i="59"/>
  <c r="M310" i="59"/>
  <c r="L310" i="59"/>
  <c r="K310" i="59"/>
  <c r="D310" i="59"/>
  <c r="R309" i="59"/>
  <c r="Q309" i="59"/>
  <c r="N309" i="59"/>
  <c r="P309" i="59" s="1"/>
  <c r="M309" i="59"/>
  <c r="L309" i="59"/>
  <c r="K309" i="59"/>
  <c r="D309" i="59"/>
  <c r="R308" i="59"/>
  <c r="Q308" i="59"/>
  <c r="P308" i="59"/>
  <c r="O308" i="59"/>
  <c r="N308" i="59"/>
  <c r="M308" i="59"/>
  <c r="L308" i="59"/>
  <c r="K308" i="59"/>
  <c r="D308" i="59"/>
  <c r="R307" i="59"/>
  <c r="Q307" i="59"/>
  <c r="N307" i="59"/>
  <c r="M307" i="59"/>
  <c r="L307" i="59"/>
  <c r="K307" i="59"/>
  <c r="D307" i="59"/>
  <c r="R306" i="59"/>
  <c r="Q306" i="59"/>
  <c r="P306" i="59"/>
  <c r="O306" i="59"/>
  <c r="N306" i="59"/>
  <c r="M306" i="59"/>
  <c r="L306" i="59"/>
  <c r="K306" i="59"/>
  <c r="D306" i="59"/>
  <c r="R305" i="59"/>
  <c r="Q305" i="59"/>
  <c r="P305" i="59"/>
  <c r="O305" i="59"/>
  <c r="N305" i="59"/>
  <c r="M305" i="59"/>
  <c r="L305" i="59"/>
  <c r="K305" i="59"/>
  <c r="D305" i="59"/>
  <c r="R304" i="59"/>
  <c r="Q304" i="59"/>
  <c r="N304" i="59"/>
  <c r="M304" i="59"/>
  <c r="P304" i="59" s="1"/>
  <c r="L304" i="59"/>
  <c r="K304" i="59"/>
  <c r="D304" i="59"/>
  <c r="R303" i="59"/>
  <c r="Q303" i="59"/>
  <c r="N303" i="59"/>
  <c r="M303" i="59"/>
  <c r="L303" i="59"/>
  <c r="K303" i="59"/>
  <c r="D303" i="59"/>
  <c r="R302" i="59"/>
  <c r="Q302" i="59"/>
  <c r="P302" i="59"/>
  <c r="O302" i="59"/>
  <c r="N302" i="59"/>
  <c r="M302" i="59"/>
  <c r="L302" i="59"/>
  <c r="K302" i="59"/>
  <c r="D302" i="59"/>
  <c r="R301" i="59"/>
  <c r="Q301" i="59"/>
  <c r="N301" i="59"/>
  <c r="O301" i="59" s="1"/>
  <c r="M301" i="59"/>
  <c r="L301" i="59"/>
  <c r="K301" i="59"/>
  <c r="D301" i="59"/>
  <c r="R300" i="59"/>
  <c r="Q300" i="59"/>
  <c r="N300" i="59"/>
  <c r="M300" i="59"/>
  <c r="L300" i="59"/>
  <c r="K300" i="59"/>
  <c r="D300" i="59"/>
  <c r="R299" i="59"/>
  <c r="Q299" i="59"/>
  <c r="N299" i="59"/>
  <c r="M299" i="59"/>
  <c r="L299" i="59"/>
  <c r="K299" i="59"/>
  <c r="D299" i="59"/>
  <c r="R298" i="59"/>
  <c r="Q298" i="59"/>
  <c r="P298" i="59"/>
  <c r="O298" i="59"/>
  <c r="N298" i="59"/>
  <c r="M298" i="59"/>
  <c r="L298" i="59"/>
  <c r="K298" i="59"/>
  <c r="D298" i="59"/>
  <c r="R297" i="59"/>
  <c r="Q297" i="59"/>
  <c r="N297" i="59"/>
  <c r="M297" i="59"/>
  <c r="L297" i="59"/>
  <c r="P297" i="59" s="1"/>
  <c r="K297" i="59"/>
  <c r="D297" i="59"/>
  <c r="R296" i="59"/>
  <c r="Q296" i="59"/>
  <c r="N296" i="59"/>
  <c r="M296" i="59"/>
  <c r="L296" i="59"/>
  <c r="K296" i="59"/>
  <c r="D296" i="59"/>
  <c r="R295" i="59"/>
  <c r="Q295" i="59"/>
  <c r="N295" i="59"/>
  <c r="M295" i="59"/>
  <c r="L295" i="59"/>
  <c r="K295" i="59"/>
  <c r="D295" i="59"/>
  <c r="R294" i="59"/>
  <c r="Q294" i="59"/>
  <c r="P294" i="59"/>
  <c r="O294" i="59"/>
  <c r="N294" i="59"/>
  <c r="M294" i="59"/>
  <c r="L294" i="59"/>
  <c r="K294" i="59"/>
  <c r="D294" i="59"/>
  <c r="R293" i="59"/>
  <c r="Q293" i="59"/>
  <c r="N293" i="59"/>
  <c r="M293" i="59"/>
  <c r="L293" i="59"/>
  <c r="K293" i="59"/>
  <c r="D293" i="59"/>
  <c r="R292" i="59"/>
  <c r="Q292" i="59"/>
  <c r="N292" i="59"/>
  <c r="M292" i="59"/>
  <c r="L292" i="59"/>
  <c r="K292" i="59"/>
  <c r="P292" i="59" s="1"/>
  <c r="D292" i="59"/>
  <c r="R291" i="59"/>
  <c r="Q291" i="59"/>
  <c r="N291" i="59"/>
  <c r="M291" i="59"/>
  <c r="L291" i="59"/>
  <c r="K291" i="59"/>
  <c r="D291" i="59"/>
  <c r="R290" i="59"/>
  <c r="Q290" i="59"/>
  <c r="P290" i="59"/>
  <c r="O290" i="59"/>
  <c r="N290" i="59"/>
  <c r="M290" i="59"/>
  <c r="L290" i="59"/>
  <c r="K290" i="59"/>
  <c r="D290" i="59"/>
  <c r="R289" i="59"/>
  <c r="Q289" i="59"/>
  <c r="N289" i="59"/>
  <c r="M289" i="59"/>
  <c r="L289" i="59"/>
  <c r="P289" i="59" s="1"/>
  <c r="K289" i="59"/>
  <c r="D289" i="59"/>
  <c r="R288" i="59"/>
  <c r="Q288" i="59"/>
  <c r="P288" i="59"/>
  <c r="N288" i="59"/>
  <c r="M288" i="59"/>
  <c r="O288" i="59" s="1"/>
  <c r="L288" i="59"/>
  <c r="K288" i="59"/>
  <c r="D288" i="59"/>
  <c r="R287" i="59"/>
  <c r="Q287" i="59"/>
  <c r="N287" i="59"/>
  <c r="M287" i="59"/>
  <c r="L287" i="59"/>
  <c r="K287" i="59"/>
  <c r="D287" i="59"/>
  <c r="R286" i="59"/>
  <c r="Q286" i="59"/>
  <c r="P286" i="59"/>
  <c r="O286" i="59"/>
  <c r="N286" i="59"/>
  <c r="M286" i="59"/>
  <c r="L286" i="59"/>
  <c r="K286" i="59"/>
  <c r="D286" i="59"/>
  <c r="R285" i="59"/>
  <c r="Q285" i="59"/>
  <c r="N285" i="59"/>
  <c r="P285" i="59" s="1"/>
  <c r="M285" i="59"/>
  <c r="L285" i="59"/>
  <c r="K285" i="59"/>
  <c r="D285" i="59"/>
  <c r="R284" i="59"/>
  <c r="Q284" i="59"/>
  <c r="N284" i="59"/>
  <c r="P284" i="59" s="1"/>
  <c r="M284" i="59"/>
  <c r="L284" i="59"/>
  <c r="K284" i="59"/>
  <c r="D284" i="59"/>
  <c r="R283" i="59"/>
  <c r="Q283" i="59"/>
  <c r="N283" i="59"/>
  <c r="M283" i="59"/>
  <c r="L283" i="59"/>
  <c r="K283" i="59"/>
  <c r="D283" i="59"/>
  <c r="R282" i="59"/>
  <c r="Q282" i="59"/>
  <c r="P282" i="59"/>
  <c r="O282" i="59"/>
  <c r="N282" i="59"/>
  <c r="M282" i="59"/>
  <c r="L282" i="59"/>
  <c r="K282" i="59"/>
  <c r="D282" i="59"/>
  <c r="R281" i="59"/>
  <c r="Q281" i="59"/>
  <c r="P281" i="59"/>
  <c r="O281" i="59"/>
  <c r="N281" i="59"/>
  <c r="M281" i="59"/>
  <c r="L281" i="59"/>
  <c r="K281" i="59"/>
  <c r="D281" i="59"/>
  <c r="R280" i="59"/>
  <c r="Q280" i="59"/>
  <c r="N280" i="59"/>
  <c r="M280" i="59"/>
  <c r="L280" i="59"/>
  <c r="P280" i="59" s="1"/>
  <c r="K280" i="59"/>
  <c r="D280" i="59"/>
  <c r="R279" i="59"/>
  <c r="Q279" i="59"/>
  <c r="N279" i="59"/>
  <c r="M279" i="59"/>
  <c r="L279" i="59"/>
  <c r="K279" i="59"/>
  <c r="D279" i="59"/>
  <c r="R278" i="59"/>
  <c r="Q278" i="59"/>
  <c r="P278" i="59"/>
  <c r="O278" i="59"/>
  <c r="N278" i="59"/>
  <c r="M278" i="59"/>
  <c r="L278" i="59"/>
  <c r="K278" i="59"/>
  <c r="D278" i="59"/>
  <c r="R277" i="59"/>
  <c r="Q277" i="59"/>
  <c r="N277" i="59"/>
  <c r="P277" i="59" s="1"/>
  <c r="M277" i="59"/>
  <c r="L277" i="59"/>
  <c r="K277" i="59"/>
  <c r="D277" i="59"/>
  <c r="R276" i="59"/>
  <c r="Q276" i="59"/>
  <c r="N276" i="59"/>
  <c r="M276" i="59"/>
  <c r="L276" i="59"/>
  <c r="K276" i="59"/>
  <c r="D276" i="59"/>
  <c r="R275" i="59"/>
  <c r="Q275" i="59"/>
  <c r="N275" i="59"/>
  <c r="M275" i="59"/>
  <c r="L275" i="59"/>
  <c r="K275" i="59"/>
  <c r="D275" i="59"/>
  <c r="R274" i="59"/>
  <c r="Q274" i="59"/>
  <c r="P274" i="59"/>
  <c r="O274" i="59"/>
  <c r="N274" i="59"/>
  <c r="M274" i="59"/>
  <c r="L274" i="59"/>
  <c r="K274" i="59"/>
  <c r="D274" i="59"/>
  <c r="R273" i="59"/>
  <c r="Q273" i="59"/>
  <c r="N273" i="59"/>
  <c r="M273" i="59"/>
  <c r="L273" i="59"/>
  <c r="P273" i="59" s="1"/>
  <c r="K273" i="59"/>
  <c r="D273" i="59"/>
  <c r="R272" i="59"/>
  <c r="Q272" i="59"/>
  <c r="N272" i="59"/>
  <c r="M272" i="59"/>
  <c r="L272" i="59"/>
  <c r="K272" i="59"/>
  <c r="D272" i="59"/>
  <c r="R271" i="59"/>
  <c r="Q271" i="59"/>
  <c r="N271" i="59"/>
  <c r="M271" i="59"/>
  <c r="L271" i="59"/>
  <c r="K271" i="59"/>
  <c r="D271" i="59"/>
  <c r="R270" i="59"/>
  <c r="Q270" i="59"/>
  <c r="P270" i="59"/>
  <c r="O270" i="59"/>
  <c r="N270" i="59"/>
  <c r="M270" i="59"/>
  <c r="L270" i="59"/>
  <c r="K270" i="59"/>
  <c r="D270" i="59"/>
  <c r="R269" i="59"/>
  <c r="Q269" i="59"/>
  <c r="N269" i="59"/>
  <c r="M269" i="59"/>
  <c r="L269" i="59"/>
  <c r="K269" i="59"/>
  <c r="D269" i="59"/>
  <c r="R268" i="59"/>
  <c r="Q268" i="59"/>
  <c r="N268" i="59"/>
  <c r="M268" i="59"/>
  <c r="L268" i="59"/>
  <c r="K268" i="59"/>
  <c r="P268" i="59" s="1"/>
  <c r="D268" i="59"/>
  <c r="R267" i="59"/>
  <c r="Q267" i="59"/>
  <c r="N267" i="59"/>
  <c r="M267" i="59"/>
  <c r="L267" i="59"/>
  <c r="K267" i="59"/>
  <c r="D267" i="59"/>
  <c r="R266" i="59"/>
  <c r="Q266" i="59"/>
  <c r="P266" i="59"/>
  <c r="O266" i="59"/>
  <c r="N266" i="59"/>
  <c r="M266" i="59"/>
  <c r="L266" i="59"/>
  <c r="K266" i="59"/>
  <c r="D266" i="59"/>
  <c r="R265" i="59"/>
  <c r="Q265" i="59"/>
  <c r="N265" i="59"/>
  <c r="M265" i="59"/>
  <c r="L265" i="59"/>
  <c r="P265" i="59" s="1"/>
  <c r="K265" i="59"/>
  <c r="D265" i="59"/>
  <c r="R264" i="59"/>
  <c r="Q264" i="59"/>
  <c r="P264" i="59"/>
  <c r="N264" i="59"/>
  <c r="M264" i="59"/>
  <c r="O264" i="59" s="1"/>
  <c r="L264" i="59"/>
  <c r="K264" i="59"/>
  <c r="D264" i="59"/>
  <c r="R263" i="59"/>
  <c r="Q263" i="59"/>
  <c r="N263" i="59"/>
  <c r="M263" i="59"/>
  <c r="L263" i="59"/>
  <c r="K263" i="59"/>
  <c r="D263" i="59"/>
  <c r="R262" i="59"/>
  <c r="Q262" i="59"/>
  <c r="P262" i="59"/>
  <c r="O262" i="59"/>
  <c r="N262" i="59"/>
  <c r="M262" i="59"/>
  <c r="L262" i="59"/>
  <c r="K262" i="59"/>
  <c r="D262" i="59"/>
  <c r="R261" i="59"/>
  <c r="Q261" i="59"/>
  <c r="N261" i="59"/>
  <c r="P261" i="59" s="1"/>
  <c r="M261" i="59"/>
  <c r="L261" i="59"/>
  <c r="K261" i="59"/>
  <c r="D261" i="59"/>
  <c r="R260" i="59"/>
  <c r="Q260" i="59"/>
  <c r="N260" i="59"/>
  <c r="P260" i="59" s="1"/>
  <c r="M260" i="59"/>
  <c r="L260" i="59"/>
  <c r="K260" i="59"/>
  <c r="D260" i="59"/>
  <c r="R259" i="59"/>
  <c r="Q259" i="59"/>
  <c r="N259" i="59"/>
  <c r="M259" i="59"/>
  <c r="L259" i="59"/>
  <c r="K259" i="59"/>
  <c r="D259" i="59"/>
  <c r="R258" i="59"/>
  <c r="Q258" i="59"/>
  <c r="P258" i="59"/>
  <c r="O258" i="59"/>
  <c r="N258" i="59"/>
  <c r="M258" i="59"/>
  <c r="L258" i="59"/>
  <c r="K258" i="59"/>
  <c r="D258" i="59"/>
  <c r="R257" i="59"/>
  <c r="Q257" i="59"/>
  <c r="P257" i="59"/>
  <c r="O257" i="59"/>
  <c r="N257" i="59"/>
  <c r="M257" i="59"/>
  <c r="L257" i="59"/>
  <c r="K257" i="59"/>
  <c r="D257" i="59"/>
  <c r="R256" i="59"/>
  <c r="Q256" i="59"/>
  <c r="N256" i="59"/>
  <c r="M256" i="59"/>
  <c r="L256" i="59"/>
  <c r="P256" i="59" s="1"/>
  <c r="K256" i="59"/>
  <c r="D256" i="59"/>
  <c r="R255" i="59"/>
  <c r="Q255" i="59"/>
  <c r="N255" i="59"/>
  <c r="M255" i="59"/>
  <c r="L255" i="59"/>
  <c r="K255" i="59"/>
  <c r="D255" i="59"/>
  <c r="R254" i="59"/>
  <c r="Q254" i="59"/>
  <c r="P254" i="59"/>
  <c r="O254" i="59"/>
  <c r="N254" i="59"/>
  <c r="M254" i="59"/>
  <c r="L254" i="59"/>
  <c r="K254" i="59"/>
  <c r="D254" i="59"/>
  <c r="R253" i="59"/>
  <c r="Q253" i="59"/>
  <c r="N253" i="59"/>
  <c r="M253" i="59"/>
  <c r="P253" i="59" s="1"/>
  <c r="L253" i="59"/>
  <c r="K253" i="59"/>
  <c r="D253" i="59"/>
  <c r="R252" i="59"/>
  <c r="Q252" i="59"/>
  <c r="N252" i="59"/>
  <c r="M252" i="59"/>
  <c r="L252" i="59"/>
  <c r="K252" i="59"/>
  <c r="D252" i="59"/>
  <c r="R251" i="59"/>
  <c r="Q251" i="59"/>
  <c r="N251" i="59"/>
  <c r="M251" i="59"/>
  <c r="L251" i="59"/>
  <c r="K251" i="59"/>
  <c r="D251" i="59"/>
  <c r="R250" i="59"/>
  <c r="Q250" i="59"/>
  <c r="P250" i="59"/>
  <c r="O250" i="59"/>
  <c r="N250" i="59"/>
  <c r="M250" i="59"/>
  <c r="L250" i="59"/>
  <c r="K250" i="59"/>
  <c r="D250" i="59"/>
  <c r="R249" i="59"/>
  <c r="Q249" i="59"/>
  <c r="N249" i="59"/>
  <c r="M249" i="59"/>
  <c r="O249" i="59" s="1"/>
  <c r="L249" i="59"/>
  <c r="K249" i="59"/>
  <c r="D249" i="59"/>
  <c r="R248" i="59"/>
  <c r="Q248" i="59"/>
  <c r="N248" i="59"/>
  <c r="M248" i="59"/>
  <c r="L248" i="59"/>
  <c r="K248" i="59"/>
  <c r="D248" i="59"/>
  <c r="R247" i="59"/>
  <c r="Q247" i="59"/>
  <c r="N247" i="59"/>
  <c r="M247" i="59"/>
  <c r="L247" i="59"/>
  <c r="K247" i="59"/>
  <c r="D247" i="59"/>
  <c r="R246" i="59"/>
  <c r="Q246" i="59"/>
  <c r="P246" i="59"/>
  <c r="O246" i="59"/>
  <c r="N246" i="59"/>
  <c r="M246" i="59"/>
  <c r="L246" i="59"/>
  <c r="K246" i="59"/>
  <c r="D246" i="59"/>
  <c r="R245" i="59"/>
  <c r="Q245" i="59"/>
  <c r="N245" i="59"/>
  <c r="M245" i="59"/>
  <c r="L245" i="59"/>
  <c r="K245" i="59"/>
  <c r="D245" i="59"/>
  <c r="R244" i="59"/>
  <c r="Q244" i="59"/>
  <c r="N244" i="59"/>
  <c r="M244" i="59"/>
  <c r="L244" i="59"/>
  <c r="K244" i="59"/>
  <c r="P244" i="59" s="1"/>
  <c r="D244" i="59"/>
  <c r="R243" i="59"/>
  <c r="Q243" i="59"/>
  <c r="N243" i="59"/>
  <c r="M243" i="59"/>
  <c r="L243" i="59"/>
  <c r="K243" i="59"/>
  <c r="D243" i="59"/>
  <c r="R242" i="59"/>
  <c r="Q242" i="59"/>
  <c r="P242" i="59"/>
  <c r="O242" i="59"/>
  <c r="N242" i="59"/>
  <c r="M242" i="59"/>
  <c r="L242" i="59"/>
  <c r="K242" i="59"/>
  <c r="D242" i="59"/>
  <c r="R241" i="59"/>
  <c r="Q241" i="59"/>
  <c r="N241" i="59"/>
  <c r="M241" i="59"/>
  <c r="L241" i="59"/>
  <c r="P241" i="59" s="1"/>
  <c r="K241" i="59"/>
  <c r="D241" i="59"/>
  <c r="R240" i="59"/>
  <c r="Q240" i="59"/>
  <c r="P240" i="59"/>
  <c r="N240" i="59"/>
  <c r="M240" i="59"/>
  <c r="O240" i="59" s="1"/>
  <c r="L240" i="59"/>
  <c r="K240" i="59"/>
  <c r="D240" i="59"/>
  <c r="R239" i="59"/>
  <c r="Q239" i="59"/>
  <c r="N239" i="59"/>
  <c r="M239" i="59"/>
  <c r="L239" i="59"/>
  <c r="K239" i="59"/>
  <c r="D239" i="59"/>
  <c r="R238" i="59"/>
  <c r="Q238" i="59"/>
  <c r="P238" i="59"/>
  <c r="O238" i="59"/>
  <c r="N238" i="59"/>
  <c r="M238" i="59"/>
  <c r="L238" i="59"/>
  <c r="K238" i="59"/>
  <c r="D238" i="59"/>
  <c r="R237" i="59"/>
  <c r="Q237" i="59"/>
  <c r="N237" i="59"/>
  <c r="P237" i="59" s="1"/>
  <c r="M237" i="59"/>
  <c r="L237" i="59"/>
  <c r="K237" i="59"/>
  <c r="D237" i="59"/>
  <c r="R236" i="59"/>
  <c r="Q236" i="59"/>
  <c r="N236" i="59"/>
  <c r="P236" i="59" s="1"/>
  <c r="M236" i="59"/>
  <c r="L236" i="59"/>
  <c r="K236" i="59"/>
  <c r="D236" i="59"/>
  <c r="R235" i="59"/>
  <c r="Q235" i="59"/>
  <c r="N235" i="59"/>
  <c r="M235" i="59"/>
  <c r="L235" i="59"/>
  <c r="K235" i="59"/>
  <c r="D235" i="59"/>
  <c r="R234" i="59"/>
  <c r="Q234" i="59"/>
  <c r="P234" i="59"/>
  <c r="O234" i="59"/>
  <c r="N234" i="59"/>
  <c r="M234" i="59"/>
  <c r="L234" i="59"/>
  <c r="K234" i="59"/>
  <c r="D234" i="59"/>
  <c r="R233" i="59"/>
  <c r="Q233" i="59"/>
  <c r="P233" i="59"/>
  <c r="O233" i="59"/>
  <c r="N233" i="59"/>
  <c r="M233" i="59"/>
  <c r="L233" i="59"/>
  <c r="K233" i="59"/>
  <c r="D233" i="59"/>
  <c r="R232" i="59"/>
  <c r="Q232" i="59"/>
  <c r="N232" i="59"/>
  <c r="M232" i="59"/>
  <c r="L232" i="59"/>
  <c r="P232" i="59" s="1"/>
  <c r="K232" i="59"/>
  <c r="D232" i="59"/>
  <c r="R231" i="59"/>
  <c r="Q231" i="59"/>
  <c r="N231" i="59"/>
  <c r="M231" i="59"/>
  <c r="L231" i="59"/>
  <c r="K231" i="59"/>
  <c r="D231" i="59"/>
  <c r="R230" i="59"/>
  <c r="Q230" i="59"/>
  <c r="P230" i="59"/>
  <c r="O230" i="59"/>
  <c r="N230" i="59"/>
  <c r="M230" i="59"/>
  <c r="L230" i="59"/>
  <c r="K230" i="59"/>
  <c r="D230" i="59"/>
  <c r="R229" i="59"/>
  <c r="Q229" i="59"/>
  <c r="N229" i="59"/>
  <c r="M229" i="59"/>
  <c r="P229" i="59" s="1"/>
  <c r="L229" i="59"/>
  <c r="K229" i="59"/>
  <c r="D229" i="59"/>
  <c r="R228" i="59"/>
  <c r="Q228" i="59"/>
  <c r="N228" i="59"/>
  <c r="M228" i="59"/>
  <c r="L228" i="59"/>
  <c r="K228" i="59"/>
  <c r="D228" i="59"/>
  <c r="R227" i="59"/>
  <c r="Q227" i="59"/>
  <c r="N227" i="59"/>
  <c r="M227" i="59"/>
  <c r="L227" i="59"/>
  <c r="K227" i="59"/>
  <c r="D227" i="59"/>
  <c r="R226" i="59"/>
  <c r="Q226" i="59"/>
  <c r="P226" i="59"/>
  <c r="O226" i="59"/>
  <c r="N226" i="59"/>
  <c r="M226" i="59"/>
  <c r="L226" i="59"/>
  <c r="K226" i="59"/>
  <c r="D226" i="59"/>
  <c r="R225" i="59"/>
  <c r="Q225" i="59"/>
  <c r="O225" i="59"/>
  <c r="N225" i="59"/>
  <c r="M225" i="59"/>
  <c r="L225" i="59"/>
  <c r="K225" i="59"/>
  <c r="D225" i="59"/>
  <c r="R224" i="59"/>
  <c r="Q224" i="59"/>
  <c r="N224" i="59"/>
  <c r="M224" i="59"/>
  <c r="L224" i="59"/>
  <c r="K224" i="59"/>
  <c r="D224" i="59"/>
  <c r="R223" i="59"/>
  <c r="Q223" i="59"/>
  <c r="N223" i="59"/>
  <c r="M223" i="59"/>
  <c r="L223" i="59"/>
  <c r="K223" i="59"/>
  <c r="D223" i="59"/>
  <c r="R222" i="59"/>
  <c r="Q222" i="59"/>
  <c r="P222" i="59"/>
  <c r="O222" i="59"/>
  <c r="N222" i="59"/>
  <c r="M222" i="59"/>
  <c r="L222" i="59"/>
  <c r="K222" i="59"/>
  <c r="D222" i="59"/>
  <c r="R221" i="59"/>
  <c r="Q221" i="59"/>
  <c r="N221" i="59"/>
  <c r="M221" i="59"/>
  <c r="L221" i="59"/>
  <c r="K221" i="59"/>
  <c r="D221" i="59"/>
  <c r="R220" i="59"/>
  <c r="Q220" i="59"/>
  <c r="N220" i="59"/>
  <c r="M220" i="59"/>
  <c r="L220" i="59"/>
  <c r="K220" i="59"/>
  <c r="P220" i="59" s="1"/>
  <c r="D220" i="59"/>
  <c r="R219" i="59"/>
  <c r="Q219" i="59"/>
  <c r="N219" i="59"/>
  <c r="M219" i="59"/>
  <c r="L219" i="59"/>
  <c r="K219" i="59"/>
  <c r="D219" i="59"/>
  <c r="R218" i="59"/>
  <c r="Q218" i="59"/>
  <c r="P218" i="59"/>
  <c r="O218" i="59"/>
  <c r="N218" i="59"/>
  <c r="M218" i="59"/>
  <c r="L218" i="59"/>
  <c r="K218" i="59"/>
  <c r="D218" i="59"/>
  <c r="R217" i="59"/>
  <c r="Q217" i="59"/>
  <c r="N217" i="59"/>
  <c r="M217" i="59"/>
  <c r="L217" i="59"/>
  <c r="P217" i="59" s="1"/>
  <c r="K217" i="59"/>
  <c r="D217" i="59"/>
  <c r="R216" i="59"/>
  <c r="Q216" i="59"/>
  <c r="P216" i="59"/>
  <c r="N216" i="59"/>
  <c r="M216" i="59"/>
  <c r="O216" i="59" s="1"/>
  <c r="L216" i="59"/>
  <c r="K216" i="59"/>
  <c r="D216" i="59"/>
  <c r="R215" i="59"/>
  <c r="Q215" i="59"/>
  <c r="N215" i="59"/>
  <c r="M215" i="59"/>
  <c r="L215" i="59"/>
  <c r="K215" i="59"/>
  <c r="D215" i="59"/>
  <c r="R214" i="59"/>
  <c r="Q214" i="59"/>
  <c r="P214" i="59"/>
  <c r="O214" i="59"/>
  <c r="N214" i="59"/>
  <c r="M214" i="59"/>
  <c r="L214" i="59"/>
  <c r="K214" i="59"/>
  <c r="D214" i="59"/>
  <c r="R213" i="59"/>
  <c r="Q213" i="59"/>
  <c r="N213" i="59"/>
  <c r="P213" i="59" s="1"/>
  <c r="M213" i="59"/>
  <c r="L213" i="59"/>
  <c r="K213" i="59"/>
  <c r="D213" i="59"/>
  <c r="R212" i="59"/>
  <c r="Q212" i="59"/>
  <c r="P212" i="59"/>
  <c r="O212" i="59"/>
  <c r="N212" i="59"/>
  <c r="M212" i="59"/>
  <c r="L212" i="59"/>
  <c r="K212" i="59"/>
  <c r="D212" i="59"/>
  <c r="R211" i="59"/>
  <c r="Q211" i="59"/>
  <c r="N211" i="59"/>
  <c r="M211" i="59"/>
  <c r="L211" i="59"/>
  <c r="K211" i="59"/>
  <c r="D211" i="59"/>
  <c r="R210" i="59"/>
  <c r="Q210" i="59"/>
  <c r="P210" i="59"/>
  <c r="O210" i="59"/>
  <c r="N210" i="59"/>
  <c r="M210" i="59"/>
  <c r="L210" i="59"/>
  <c r="K210" i="59"/>
  <c r="D210" i="59"/>
  <c r="R209" i="59"/>
  <c r="Q209" i="59"/>
  <c r="P209" i="59"/>
  <c r="O209" i="59"/>
  <c r="N209" i="59"/>
  <c r="M209" i="59"/>
  <c r="L209" i="59"/>
  <c r="K209" i="59"/>
  <c r="D209" i="59"/>
  <c r="R208" i="59"/>
  <c r="Q208" i="59"/>
  <c r="N208" i="59"/>
  <c r="M208" i="59"/>
  <c r="P208" i="59" s="1"/>
  <c r="L208" i="59"/>
  <c r="K208" i="59"/>
  <c r="D208" i="59"/>
  <c r="R207" i="59"/>
  <c r="Q207" i="59"/>
  <c r="N207" i="59"/>
  <c r="M207" i="59"/>
  <c r="L207" i="59"/>
  <c r="K207" i="59"/>
  <c r="D207" i="59"/>
  <c r="R206" i="59"/>
  <c r="Q206" i="59"/>
  <c r="P206" i="59"/>
  <c r="O206" i="59"/>
  <c r="N206" i="59"/>
  <c r="M206" i="59"/>
  <c r="L206" i="59"/>
  <c r="K206" i="59"/>
  <c r="D206" i="59"/>
  <c r="R205" i="59"/>
  <c r="Q205" i="59"/>
  <c r="N205" i="59"/>
  <c r="P205" i="59" s="1"/>
  <c r="M205" i="59"/>
  <c r="L205" i="59"/>
  <c r="K205" i="59"/>
  <c r="D205" i="59"/>
  <c r="R204" i="59"/>
  <c r="Q204" i="59"/>
  <c r="N204" i="59"/>
  <c r="M204" i="59"/>
  <c r="L204" i="59"/>
  <c r="K204" i="59"/>
  <c r="D204" i="59"/>
  <c r="R203" i="59"/>
  <c r="Q203" i="59"/>
  <c r="N203" i="59"/>
  <c r="M203" i="59"/>
  <c r="L203" i="59"/>
  <c r="K203" i="59"/>
  <c r="D203" i="59"/>
  <c r="R202" i="59"/>
  <c r="Q202" i="59"/>
  <c r="P202" i="59"/>
  <c r="O202" i="59"/>
  <c r="N202" i="59"/>
  <c r="M202" i="59"/>
  <c r="L202" i="59"/>
  <c r="K202" i="59"/>
  <c r="D202" i="59"/>
  <c r="R201" i="59"/>
  <c r="Q201" i="59"/>
  <c r="N201" i="59"/>
  <c r="M201" i="59"/>
  <c r="O201" i="59" s="1"/>
  <c r="L201" i="59"/>
  <c r="K201" i="59"/>
  <c r="D201" i="59"/>
  <c r="R200" i="59"/>
  <c r="Q200" i="59"/>
  <c r="N200" i="59"/>
  <c r="M200" i="59"/>
  <c r="L200" i="59"/>
  <c r="K200" i="59"/>
  <c r="D200" i="59"/>
  <c r="R199" i="59"/>
  <c r="Q199" i="59"/>
  <c r="N199" i="59"/>
  <c r="M199" i="59"/>
  <c r="L199" i="59"/>
  <c r="K199" i="59"/>
  <c r="D199" i="59"/>
  <c r="R198" i="59"/>
  <c r="Q198" i="59"/>
  <c r="P198" i="59"/>
  <c r="O198" i="59"/>
  <c r="N198" i="59"/>
  <c r="M198" i="59"/>
  <c r="L198" i="59"/>
  <c r="K198" i="59"/>
  <c r="D198" i="59"/>
  <c r="R197" i="59"/>
  <c r="Q197" i="59"/>
  <c r="N197" i="59"/>
  <c r="M197" i="59"/>
  <c r="L197" i="59"/>
  <c r="K197" i="59"/>
  <c r="D197" i="59"/>
  <c r="R196" i="59"/>
  <c r="Q196" i="59"/>
  <c r="N196" i="59"/>
  <c r="M196" i="59"/>
  <c r="L196" i="59"/>
  <c r="K196" i="59"/>
  <c r="P196" i="59" s="1"/>
  <c r="D196" i="59"/>
  <c r="R195" i="59"/>
  <c r="Q195" i="59"/>
  <c r="N195" i="59"/>
  <c r="M195" i="59"/>
  <c r="L195" i="59"/>
  <c r="K195" i="59"/>
  <c r="D195" i="59"/>
  <c r="R194" i="59"/>
  <c r="Q194" i="59"/>
  <c r="P194" i="59"/>
  <c r="O194" i="59"/>
  <c r="N194" i="59"/>
  <c r="M194" i="59"/>
  <c r="L194" i="59"/>
  <c r="K194" i="59"/>
  <c r="D194" i="59"/>
  <c r="R193" i="59"/>
  <c r="Q193" i="59"/>
  <c r="N193" i="59"/>
  <c r="M193" i="59"/>
  <c r="L193" i="59"/>
  <c r="P193" i="59" s="1"/>
  <c r="K193" i="59"/>
  <c r="D193" i="59"/>
  <c r="R192" i="59"/>
  <c r="Q192" i="59"/>
  <c r="P192" i="59"/>
  <c r="N192" i="59"/>
  <c r="M192" i="59"/>
  <c r="O192" i="59" s="1"/>
  <c r="L192" i="59"/>
  <c r="K192" i="59"/>
  <c r="D192" i="59"/>
  <c r="R191" i="59"/>
  <c r="Q191" i="59"/>
  <c r="N191" i="59"/>
  <c r="M191" i="59"/>
  <c r="L191" i="59"/>
  <c r="K191" i="59"/>
  <c r="D191" i="59"/>
  <c r="R190" i="59"/>
  <c r="Q190" i="59"/>
  <c r="P190" i="59"/>
  <c r="O190" i="59"/>
  <c r="N190" i="59"/>
  <c r="M190" i="59"/>
  <c r="L190" i="59"/>
  <c r="K190" i="59"/>
  <c r="D190" i="59"/>
  <c r="R189" i="59"/>
  <c r="Q189" i="59"/>
  <c r="N189" i="59"/>
  <c r="P189" i="59" s="1"/>
  <c r="M189" i="59"/>
  <c r="L189" i="59"/>
  <c r="K189" i="59"/>
  <c r="D189" i="59"/>
  <c r="R188" i="59"/>
  <c r="Q188" i="59"/>
  <c r="P188" i="59"/>
  <c r="O188" i="59"/>
  <c r="N188" i="59"/>
  <c r="M188" i="59"/>
  <c r="L188" i="59"/>
  <c r="K188" i="59"/>
  <c r="D188" i="59"/>
  <c r="R187" i="59"/>
  <c r="Q187" i="59"/>
  <c r="N187" i="59"/>
  <c r="M187" i="59"/>
  <c r="L187" i="59"/>
  <c r="K187" i="59"/>
  <c r="D187" i="59"/>
  <c r="R186" i="59"/>
  <c r="Q186" i="59"/>
  <c r="P186" i="59"/>
  <c r="O186" i="59"/>
  <c r="N186" i="59"/>
  <c r="M186" i="59"/>
  <c r="L186" i="59"/>
  <c r="K186" i="59"/>
  <c r="D186" i="59"/>
  <c r="R185" i="59"/>
  <c r="Q185" i="59"/>
  <c r="P185" i="59"/>
  <c r="O185" i="59"/>
  <c r="N185" i="59"/>
  <c r="M185" i="59"/>
  <c r="L185" i="59"/>
  <c r="K185" i="59"/>
  <c r="D185" i="59"/>
  <c r="R184" i="59"/>
  <c r="Q184" i="59"/>
  <c r="P184" i="59"/>
  <c r="O184" i="59"/>
  <c r="N184" i="59"/>
  <c r="M184" i="59"/>
  <c r="L184" i="59"/>
  <c r="K184" i="59"/>
  <c r="D184" i="59"/>
  <c r="R183" i="59"/>
  <c r="Q183" i="59"/>
  <c r="N183" i="59"/>
  <c r="M183" i="59"/>
  <c r="L183" i="59"/>
  <c r="K183" i="59"/>
  <c r="D183" i="59"/>
  <c r="R182" i="59"/>
  <c r="Q182" i="59"/>
  <c r="P182" i="59"/>
  <c r="O182" i="59"/>
  <c r="N182" i="59"/>
  <c r="M182" i="59"/>
  <c r="L182" i="59"/>
  <c r="K182" i="59"/>
  <c r="D182" i="59"/>
  <c r="R181" i="59"/>
  <c r="Q181" i="59"/>
  <c r="P181" i="59"/>
  <c r="O181" i="59"/>
  <c r="N181" i="59"/>
  <c r="M181" i="59"/>
  <c r="L181" i="59"/>
  <c r="K181" i="59"/>
  <c r="D181" i="59"/>
  <c r="R180" i="59"/>
  <c r="Q180" i="59"/>
  <c r="N180" i="59"/>
  <c r="M180" i="59"/>
  <c r="L180" i="59"/>
  <c r="K180" i="59"/>
  <c r="D180" i="59"/>
  <c r="R179" i="59"/>
  <c r="Q179" i="59"/>
  <c r="N179" i="59"/>
  <c r="M179" i="59"/>
  <c r="L179" i="59"/>
  <c r="K179" i="59"/>
  <c r="D179" i="59"/>
  <c r="R178" i="59"/>
  <c r="Q178" i="59"/>
  <c r="P178" i="59"/>
  <c r="O178" i="59"/>
  <c r="N178" i="59"/>
  <c r="M178" i="59"/>
  <c r="L178" i="59"/>
  <c r="K178" i="59"/>
  <c r="D178" i="59"/>
  <c r="R177" i="59"/>
  <c r="Q177" i="59"/>
  <c r="N177" i="59"/>
  <c r="M177" i="59"/>
  <c r="L177" i="59"/>
  <c r="P177" i="59" s="1"/>
  <c r="K177" i="59"/>
  <c r="D177" i="59"/>
  <c r="R176" i="59"/>
  <c r="Q176" i="59"/>
  <c r="N176" i="59"/>
  <c r="M176" i="59"/>
  <c r="L176" i="59"/>
  <c r="K176" i="59"/>
  <c r="D176" i="59"/>
  <c r="R175" i="59"/>
  <c r="Q175" i="59"/>
  <c r="N175" i="59"/>
  <c r="M175" i="59"/>
  <c r="L175" i="59"/>
  <c r="K175" i="59"/>
  <c r="D175" i="59"/>
  <c r="R174" i="59"/>
  <c r="Q174" i="59"/>
  <c r="P174" i="59"/>
  <c r="O174" i="59"/>
  <c r="N174" i="59"/>
  <c r="M174" i="59"/>
  <c r="L174" i="59"/>
  <c r="K174" i="59"/>
  <c r="D174" i="59"/>
  <c r="R173" i="59"/>
  <c r="Q173" i="59"/>
  <c r="N173" i="59"/>
  <c r="M173" i="59"/>
  <c r="L173" i="59"/>
  <c r="K173" i="59"/>
  <c r="D173" i="59"/>
  <c r="R172" i="59"/>
  <c r="Q172" i="59"/>
  <c r="N172" i="59"/>
  <c r="M172" i="59"/>
  <c r="L172" i="59"/>
  <c r="K172" i="59"/>
  <c r="P172" i="59" s="1"/>
  <c r="D172" i="59"/>
  <c r="R171" i="59"/>
  <c r="Q171" i="59"/>
  <c r="N171" i="59"/>
  <c r="M171" i="59"/>
  <c r="L171" i="59"/>
  <c r="K171" i="59"/>
  <c r="D171" i="59"/>
  <c r="R170" i="59"/>
  <c r="Q170" i="59"/>
  <c r="P170" i="59"/>
  <c r="O170" i="59"/>
  <c r="N170" i="59"/>
  <c r="M170" i="59"/>
  <c r="L170" i="59"/>
  <c r="K170" i="59"/>
  <c r="D170" i="59"/>
  <c r="R169" i="59"/>
  <c r="Q169" i="59"/>
  <c r="N169" i="59"/>
  <c r="M169" i="59"/>
  <c r="L169" i="59"/>
  <c r="P169" i="59" s="1"/>
  <c r="K169" i="59"/>
  <c r="D169" i="59"/>
  <c r="R168" i="59"/>
  <c r="Q168" i="59"/>
  <c r="P168" i="59"/>
  <c r="N168" i="59"/>
  <c r="M168" i="59"/>
  <c r="O168" i="59" s="1"/>
  <c r="L168" i="59"/>
  <c r="K168" i="59"/>
  <c r="D168" i="59"/>
  <c r="R167" i="59"/>
  <c r="Q167" i="59"/>
  <c r="N167" i="59"/>
  <c r="M167" i="59"/>
  <c r="L167" i="59"/>
  <c r="K167" i="59"/>
  <c r="D167" i="59"/>
  <c r="R166" i="59"/>
  <c r="Q166" i="59"/>
  <c r="P166" i="59"/>
  <c r="O166" i="59"/>
  <c r="N166" i="59"/>
  <c r="M166" i="59"/>
  <c r="L166" i="59"/>
  <c r="K166" i="59"/>
  <c r="D166" i="59"/>
  <c r="R165" i="59"/>
  <c r="Q165" i="59"/>
  <c r="N165" i="59"/>
  <c r="P165" i="59" s="1"/>
  <c r="M165" i="59"/>
  <c r="L165" i="59"/>
  <c r="K165" i="59"/>
  <c r="D165" i="59"/>
  <c r="R164" i="59"/>
  <c r="Q164" i="59"/>
  <c r="P164" i="59"/>
  <c r="O164" i="59"/>
  <c r="N164" i="59"/>
  <c r="M164" i="59"/>
  <c r="L164" i="59"/>
  <c r="K164" i="59"/>
  <c r="D164" i="59"/>
  <c r="R163" i="59"/>
  <c r="Q163" i="59"/>
  <c r="N163" i="59"/>
  <c r="M163" i="59"/>
  <c r="L163" i="59"/>
  <c r="K163" i="59"/>
  <c r="D163" i="59"/>
  <c r="R162" i="59"/>
  <c r="Q162" i="59"/>
  <c r="P162" i="59"/>
  <c r="O162" i="59"/>
  <c r="N162" i="59"/>
  <c r="M162" i="59"/>
  <c r="L162" i="59"/>
  <c r="K162" i="59"/>
  <c r="D162" i="59"/>
  <c r="R161" i="59"/>
  <c r="Q161" i="59"/>
  <c r="P161" i="59"/>
  <c r="O161" i="59"/>
  <c r="N161" i="59"/>
  <c r="M161" i="59"/>
  <c r="L161" i="59"/>
  <c r="K161" i="59"/>
  <c r="D161" i="59"/>
  <c r="R160" i="59"/>
  <c r="Q160" i="59"/>
  <c r="N160" i="59"/>
  <c r="M160" i="59"/>
  <c r="P160" i="59" s="1"/>
  <c r="L160" i="59"/>
  <c r="K160" i="59"/>
  <c r="D160" i="59"/>
  <c r="R159" i="59"/>
  <c r="Q159" i="59"/>
  <c r="N159" i="59"/>
  <c r="M159" i="59"/>
  <c r="L159" i="59"/>
  <c r="K159" i="59"/>
  <c r="D159" i="59"/>
  <c r="R158" i="59"/>
  <c r="Q158" i="59"/>
  <c r="P158" i="59"/>
  <c r="O158" i="59"/>
  <c r="N158" i="59"/>
  <c r="M158" i="59"/>
  <c r="L158" i="59"/>
  <c r="K158" i="59"/>
  <c r="D158" i="59"/>
  <c r="R157" i="59"/>
  <c r="Q157" i="59"/>
  <c r="N157" i="59"/>
  <c r="O157" i="59" s="1"/>
  <c r="M157" i="59"/>
  <c r="L157" i="59"/>
  <c r="K157" i="59"/>
  <c r="D157" i="59"/>
  <c r="R156" i="59"/>
  <c r="Q156" i="59"/>
  <c r="N156" i="59"/>
  <c r="M156" i="59"/>
  <c r="L156" i="59"/>
  <c r="K156" i="59"/>
  <c r="D156" i="59"/>
  <c r="R155" i="59"/>
  <c r="Q155" i="59"/>
  <c r="N155" i="59"/>
  <c r="M155" i="59"/>
  <c r="L155" i="59"/>
  <c r="K155" i="59"/>
  <c r="D155" i="59"/>
  <c r="R154" i="59"/>
  <c r="Q154" i="59"/>
  <c r="P154" i="59"/>
  <c r="O154" i="59"/>
  <c r="N154" i="59"/>
  <c r="M154" i="59"/>
  <c r="L154" i="59"/>
  <c r="K154" i="59"/>
  <c r="D154" i="59"/>
  <c r="R153" i="59"/>
  <c r="Q153" i="59"/>
  <c r="N153" i="59"/>
  <c r="M153" i="59"/>
  <c r="L153" i="59"/>
  <c r="P153" i="59" s="1"/>
  <c r="K153" i="59"/>
  <c r="D153" i="59"/>
  <c r="R152" i="59"/>
  <c r="Q152" i="59"/>
  <c r="N152" i="59"/>
  <c r="M152" i="59"/>
  <c r="L152" i="59"/>
  <c r="K152" i="59"/>
  <c r="D152" i="59"/>
  <c r="R151" i="59"/>
  <c r="Q151" i="59"/>
  <c r="N151" i="59"/>
  <c r="M151" i="59"/>
  <c r="L151" i="59"/>
  <c r="K151" i="59"/>
  <c r="D151" i="59"/>
  <c r="R150" i="59"/>
  <c r="Q150" i="59"/>
  <c r="P150" i="59"/>
  <c r="O150" i="59"/>
  <c r="N150" i="59"/>
  <c r="M150" i="59"/>
  <c r="L150" i="59"/>
  <c r="K150" i="59"/>
  <c r="D150" i="59"/>
  <c r="R149" i="59"/>
  <c r="Q149" i="59"/>
  <c r="N149" i="59"/>
  <c r="M149" i="59"/>
  <c r="L149" i="59"/>
  <c r="K149" i="59"/>
  <c r="D149" i="59"/>
  <c r="R148" i="59"/>
  <c r="Q148" i="59"/>
  <c r="N148" i="59"/>
  <c r="M148" i="59"/>
  <c r="L148" i="59"/>
  <c r="K148" i="59"/>
  <c r="P148" i="59" s="1"/>
  <c r="D148" i="59"/>
  <c r="R147" i="59"/>
  <c r="Q147" i="59"/>
  <c r="N147" i="59"/>
  <c r="M147" i="59"/>
  <c r="L147" i="59"/>
  <c r="K147" i="59"/>
  <c r="D147" i="59"/>
  <c r="R146" i="59"/>
  <c r="Q146" i="59"/>
  <c r="P146" i="59"/>
  <c r="O146" i="59"/>
  <c r="N146" i="59"/>
  <c r="M146" i="59"/>
  <c r="L146" i="59"/>
  <c r="K146" i="59"/>
  <c r="D146" i="59"/>
  <c r="R145" i="59"/>
  <c r="Q145" i="59"/>
  <c r="N145" i="59"/>
  <c r="M145" i="59"/>
  <c r="L145" i="59"/>
  <c r="P145" i="59" s="1"/>
  <c r="K145" i="59"/>
  <c r="D145" i="59"/>
  <c r="R144" i="59"/>
  <c r="Q144" i="59"/>
  <c r="P144" i="59"/>
  <c r="N144" i="59"/>
  <c r="M144" i="59"/>
  <c r="O144" i="59" s="1"/>
  <c r="L144" i="59"/>
  <c r="K144" i="59"/>
  <c r="D144" i="59"/>
  <c r="R143" i="59"/>
  <c r="Q143" i="59"/>
  <c r="N143" i="59"/>
  <c r="M143" i="59"/>
  <c r="L143" i="59"/>
  <c r="K143" i="59"/>
  <c r="D143" i="59"/>
  <c r="R142" i="59"/>
  <c r="Q142" i="59"/>
  <c r="P142" i="59"/>
  <c r="O142" i="59"/>
  <c r="N142" i="59"/>
  <c r="M142" i="59"/>
  <c r="L142" i="59"/>
  <c r="K142" i="59"/>
  <c r="D142" i="59"/>
  <c r="R141" i="59"/>
  <c r="Q141" i="59"/>
  <c r="N141" i="59"/>
  <c r="P141" i="59" s="1"/>
  <c r="M141" i="59"/>
  <c r="L141" i="59"/>
  <c r="K141" i="59"/>
  <c r="D141" i="59"/>
  <c r="R140" i="59"/>
  <c r="Q140" i="59"/>
  <c r="N140" i="59"/>
  <c r="P140" i="59" s="1"/>
  <c r="M140" i="59"/>
  <c r="L140" i="59"/>
  <c r="K140" i="59"/>
  <c r="D140" i="59"/>
  <c r="R139" i="59"/>
  <c r="Q139" i="59"/>
  <c r="N139" i="59"/>
  <c r="M139" i="59"/>
  <c r="L139" i="59"/>
  <c r="K139" i="59"/>
  <c r="D139" i="59"/>
  <c r="R138" i="59"/>
  <c r="Q138" i="59"/>
  <c r="P138" i="59"/>
  <c r="O138" i="59"/>
  <c r="N138" i="59"/>
  <c r="M138" i="59"/>
  <c r="L138" i="59"/>
  <c r="K138" i="59"/>
  <c r="D138" i="59"/>
  <c r="R137" i="59"/>
  <c r="Q137" i="59"/>
  <c r="P137" i="59"/>
  <c r="O137" i="59"/>
  <c r="N137" i="59"/>
  <c r="M137" i="59"/>
  <c r="L137" i="59"/>
  <c r="K137" i="59"/>
  <c r="D137" i="59"/>
  <c r="R136" i="59"/>
  <c r="Q136" i="59"/>
  <c r="N136" i="59"/>
  <c r="M136" i="59"/>
  <c r="L136" i="59"/>
  <c r="P136" i="59" s="1"/>
  <c r="K136" i="59"/>
  <c r="D136" i="59"/>
  <c r="R135" i="59"/>
  <c r="Q135" i="59"/>
  <c r="N135" i="59"/>
  <c r="M135" i="59"/>
  <c r="L135" i="59"/>
  <c r="K135" i="59"/>
  <c r="D135" i="59"/>
  <c r="R134" i="59"/>
  <c r="Q134" i="59"/>
  <c r="P134" i="59"/>
  <c r="O134" i="59"/>
  <c r="N134" i="59"/>
  <c r="M134" i="59"/>
  <c r="L134" i="59"/>
  <c r="K134" i="59"/>
  <c r="D134" i="59"/>
  <c r="R133" i="59"/>
  <c r="Q133" i="59"/>
  <c r="N133" i="59"/>
  <c r="M133" i="59"/>
  <c r="P133" i="59" s="1"/>
  <c r="L133" i="59"/>
  <c r="K133" i="59"/>
  <c r="D133" i="59"/>
  <c r="R132" i="59"/>
  <c r="Q132" i="59"/>
  <c r="N132" i="59"/>
  <c r="M132" i="59"/>
  <c r="L132" i="59"/>
  <c r="K132" i="59"/>
  <c r="D132" i="59"/>
  <c r="R131" i="59"/>
  <c r="Q131" i="59"/>
  <c r="N131" i="59"/>
  <c r="M131" i="59"/>
  <c r="L131" i="59"/>
  <c r="K131" i="59"/>
  <c r="D131" i="59"/>
  <c r="R130" i="59"/>
  <c r="Q130" i="59"/>
  <c r="P130" i="59"/>
  <c r="O130" i="59"/>
  <c r="N130" i="59"/>
  <c r="M130" i="59"/>
  <c r="L130" i="59"/>
  <c r="K130" i="59"/>
  <c r="D130" i="59"/>
  <c r="R129" i="59"/>
  <c r="Q129" i="59"/>
  <c r="N129" i="59"/>
  <c r="M129" i="59"/>
  <c r="L129" i="59"/>
  <c r="P129" i="59" s="1"/>
  <c r="K129" i="59"/>
  <c r="D129" i="59"/>
  <c r="R128" i="59"/>
  <c r="Q128" i="59"/>
  <c r="N128" i="59"/>
  <c r="M128" i="59"/>
  <c r="L128" i="59"/>
  <c r="K128" i="59"/>
  <c r="D128" i="59"/>
  <c r="R127" i="59"/>
  <c r="Q127" i="59"/>
  <c r="N127" i="59"/>
  <c r="M127" i="59"/>
  <c r="L127" i="59"/>
  <c r="K127" i="59"/>
  <c r="D127" i="59"/>
  <c r="R126" i="59"/>
  <c r="Q126" i="59"/>
  <c r="P126" i="59"/>
  <c r="O126" i="59"/>
  <c r="N126" i="59"/>
  <c r="M126" i="59"/>
  <c r="L126" i="59"/>
  <c r="K126" i="59"/>
  <c r="D126" i="59"/>
  <c r="R125" i="59"/>
  <c r="Q125" i="59"/>
  <c r="N125" i="59"/>
  <c r="M125" i="59"/>
  <c r="L125" i="59"/>
  <c r="K125" i="59"/>
  <c r="D125" i="59"/>
  <c r="R124" i="59"/>
  <c r="Q124" i="59"/>
  <c r="N124" i="59"/>
  <c r="M124" i="59"/>
  <c r="L124" i="59"/>
  <c r="K124" i="59"/>
  <c r="P124" i="59" s="1"/>
  <c r="D124" i="59"/>
  <c r="R123" i="59"/>
  <c r="Q123" i="59"/>
  <c r="P123" i="59"/>
  <c r="N123" i="59"/>
  <c r="M123" i="59"/>
  <c r="L123" i="59"/>
  <c r="K123" i="59"/>
  <c r="O123" i="59" s="1"/>
  <c r="D123" i="59"/>
  <c r="R122" i="59"/>
  <c r="Q122" i="59"/>
  <c r="N122" i="59"/>
  <c r="M122" i="59"/>
  <c r="P122" i="59" s="1"/>
  <c r="L122" i="59"/>
  <c r="K122" i="59"/>
  <c r="D122" i="59"/>
  <c r="R121" i="59"/>
  <c r="Q121" i="59"/>
  <c r="N121" i="59"/>
  <c r="M121" i="59"/>
  <c r="L121" i="59"/>
  <c r="K121" i="59"/>
  <c r="D121" i="59"/>
  <c r="R120" i="59"/>
  <c r="Q120" i="59"/>
  <c r="N120" i="59"/>
  <c r="P120" i="59" s="1"/>
  <c r="M120" i="59"/>
  <c r="L120" i="59"/>
  <c r="K120" i="59"/>
  <c r="D120" i="59"/>
  <c r="R119" i="59"/>
  <c r="Q119" i="59"/>
  <c r="N119" i="59"/>
  <c r="M119" i="59"/>
  <c r="P119" i="59" s="1"/>
  <c r="L119" i="59"/>
  <c r="K119" i="59"/>
  <c r="D119" i="59"/>
  <c r="R118" i="59"/>
  <c r="Q118" i="59"/>
  <c r="N118" i="59"/>
  <c r="M118" i="59"/>
  <c r="L118" i="59"/>
  <c r="K118" i="59"/>
  <c r="D118" i="59"/>
  <c r="R117" i="59"/>
  <c r="Q117" i="59"/>
  <c r="N117" i="59"/>
  <c r="M117" i="59"/>
  <c r="L117" i="59"/>
  <c r="P117" i="59" s="1"/>
  <c r="K117" i="59"/>
  <c r="D117" i="59"/>
  <c r="R116" i="59"/>
  <c r="Q116" i="59"/>
  <c r="P116" i="59"/>
  <c r="N116" i="59"/>
  <c r="M116" i="59"/>
  <c r="O116" i="59" s="1"/>
  <c r="L116" i="59"/>
  <c r="K116" i="59"/>
  <c r="D116" i="59"/>
  <c r="R115" i="59"/>
  <c r="Q115" i="59"/>
  <c r="N115" i="59"/>
  <c r="M115" i="59"/>
  <c r="L115" i="59"/>
  <c r="P115" i="59" s="1"/>
  <c r="K115" i="59"/>
  <c r="D115" i="59"/>
  <c r="R114" i="59"/>
  <c r="Q114" i="59"/>
  <c r="N114" i="59"/>
  <c r="M114" i="59"/>
  <c r="L114" i="59"/>
  <c r="K114" i="59"/>
  <c r="D114" i="59"/>
  <c r="R113" i="59"/>
  <c r="Q113" i="59"/>
  <c r="P113" i="59"/>
  <c r="O113" i="59"/>
  <c r="N113" i="59"/>
  <c r="M113" i="59"/>
  <c r="L113" i="59"/>
  <c r="K113" i="59"/>
  <c r="D113" i="59"/>
  <c r="R112" i="59"/>
  <c r="Q112" i="59"/>
  <c r="P112" i="59"/>
  <c r="O112" i="59"/>
  <c r="N112" i="59"/>
  <c r="M112" i="59"/>
  <c r="L112" i="59"/>
  <c r="K112" i="59"/>
  <c r="D112" i="59"/>
  <c r="R111" i="59"/>
  <c r="Q111" i="59"/>
  <c r="N111" i="59"/>
  <c r="M111" i="59"/>
  <c r="P111" i="59" s="1"/>
  <c r="L111" i="59"/>
  <c r="K111" i="59"/>
  <c r="D111" i="59"/>
  <c r="R110" i="59"/>
  <c r="Q110" i="59"/>
  <c r="N110" i="59"/>
  <c r="M110" i="59"/>
  <c r="P110" i="59" s="1"/>
  <c r="L110" i="59"/>
  <c r="K110" i="59"/>
  <c r="D110" i="59"/>
  <c r="R109" i="59"/>
  <c r="Q109" i="59"/>
  <c r="N109" i="59"/>
  <c r="P109" i="59" s="1"/>
  <c r="M109" i="59"/>
  <c r="L109" i="59"/>
  <c r="K109" i="59"/>
  <c r="D109" i="59"/>
  <c r="R108" i="59"/>
  <c r="Q108" i="59"/>
  <c r="N108" i="59"/>
  <c r="P108" i="59" s="1"/>
  <c r="M108" i="59"/>
  <c r="L108" i="59"/>
  <c r="K108" i="59"/>
  <c r="D108" i="59"/>
  <c r="R107" i="59"/>
  <c r="Q107" i="59"/>
  <c r="N107" i="59"/>
  <c r="M107" i="59"/>
  <c r="L107" i="59"/>
  <c r="K107" i="59"/>
  <c r="D107" i="59"/>
  <c r="R106" i="59"/>
  <c r="Q106" i="59"/>
  <c r="P106" i="59"/>
  <c r="O106" i="59"/>
  <c r="N106" i="59"/>
  <c r="M106" i="59"/>
  <c r="L106" i="59"/>
  <c r="K106" i="59"/>
  <c r="D106" i="59"/>
  <c r="R105" i="59"/>
  <c r="Q105" i="59"/>
  <c r="P105" i="59"/>
  <c r="N105" i="59"/>
  <c r="M105" i="59"/>
  <c r="O105" i="59" s="1"/>
  <c r="L105" i="59"/>
  <c r="K105" i="59"/>
  <c r="D105" i="59"/>
  <c r="R104" i="59"/>
  <c r="Q104" i="59"/>
  <c r="N104" i="59"/>
  <c r="M104" i="59"/>
  <c r="P104" i="59" s="1"/>
  <c r="L104" i="59"/>
  <c r="K104" i="59"/>
  <c r="D104" i="59"/>
  <c r="R103" i="59"/>
  <c r="Q103" i="59"/>
  <c r="N103" i="59"/>
  <c r="M103" i="59"/>
  <c r="L103" i="59"/>
  <c r="K103" i="59"/>
  <c r="D103" i="59"/>
  <c r="R102" i="59"/>
  <c r="Q102" i="59"/>
  <c r="P102" i="59"/>
  <c r="O102" i="59"/>
  <c r="N102" i="59"/>
  <c r="M102" i="59"/>
  <c r="L102" i="59"/>
  <c r="K102" i="59"/>
  <c r="D102" i="59"/>
  <c r="R101" i="59"/>
  <c r="Q101" i="59"/>
  <c r="P101" i="59"/>
  <c r="O101" i="59"/>
  <c r="N101" i="59"/>
  <c r="M101" i="59"/>
  <c r="L101" i="59"/>
  <c r="K101" i="59"/>
  <c r="D101" i="59"/>
  <c r="R100" i="59"/>
  <c r="Q100" i="59"/>
  <c r="N100" i="59"/>
  <c r="M100" i="59"/>
  <c r="L100" i="59"/>
  <c r="P100" i="59" s="1"/>
  <c r="K100" i="59"/>
  <c r="D100" i="59"/>
  <c r="R99" i="59"/>
  <c r="Q99" i="59"/>
  <c r="N99" i="59"/>
  <c r="M99" i="59"/>
  <c r="L99" i="59"/>
  <c r="K99" i="59"/>
  <c r="D99" i="59"/>
  <c r="R98" i="59"/>
  <c r="Q98" i="59"/>
  <c r="P98" i="59"/>
  <c r="O98" i="59"/>
  <c r="N98" i="59"/>
  <c r="M98" i="59"/>
  <c r="L98" i="59"/>
  <c r="K98" i="59"/>
  <c r="D98" i="59"/>
  <c r="R97" i="59"/>
  <c r="Q97" i="59"/>
  <c r="P97" i="59"/>
  <c r="O97" i="59"/>
  <c r="N97" i="59"/>
  <c r="M97" i="59"/>
  <c r="L97" i="59"/>
  <c r="K97" i="59"/>
  <c r="D97" i="59"/>
  <c r="R96" i="59"/>
  <c r="Q96" i="59"/>
  <c r="O96" i="59"/>
  <c r="N96" i="59"/>
  <c r="M96" i="59"/>
  <c r="L96" i="59"/>
  <c r="K96" i="59"/>
  <c r="D96" i="59"/>
  <c r="R95" i="59"/>
  <c r="Q95" i="59"/>
  <c r="N95" i="59"/>
  <c r="M95" i="59"/>
  <c r="L95" i="59"/>
  <c r="K95" i="59"/>
  <c r="D95" i="59"/>
  <c r="R94" i="59"/>
  <c r="Q94" i="59"/>
  <c r="P94" i="59"/>
  <c r="N94" i="59"/>
  <c r="M94" i="59"/>
  <c r="O94" i="59" s="1"/>
  <c r="L94" i="59"/>
  <c r="K94" i="59"/>
  <c r="D94" i="59"/>
  <c r="R93" i="59"/>
  <c r="Q93" i="59"/>
  <c r="P93" i="59"/>
  <c r="O93" i="59"/>
  <c r="N93" i="59"/>
  <c r="M93" i="59"/>
  <c r="L93" i="59"/>
  <c r="K93" i="59"/>
  <c r="D93" i="59"/>
  <c r="R92" i="59"/>
  <c r="Q92" i="59"/>
  <c r="N92" i="59"/>
  <c r="M92" i="59"/>
  <c r="L92" i="59"/>
  <c r="K92" i="59"/>
  <c r="D92" i="59"/>
  <c r="R91" i="59"/>
  <c r="Q91" i="59"/>
  <c r="N91" i="59"/>
  <c r="M91" i="59"/>
  <c r="L91" i="59"/>
  <c r="K91" i="59"/>
  <c r="D91" i="59"/>
  <c r="R90" i="59"/>
  <c r="Q90" i="59"/>
  <c r="P90" i="59"/>
  <c r="N90" i="59"/>
  <c r="M90" i="59"/>
  <c r="O90" i="59" s="1"/>
  <c r="L90" i="59"/>
  <c r="K90" i="59"/>
  <c r="D90" i="59"/>
  <c r="R89" i="59"/>
  <c r="Q89" i="59"/>
  <c r="N89" i="59"/>
  <c r="M89" i="59"/>
  <c r="P89" i="59" s="1"/>
  <c r="L89" i="59"/>
  <c r="K89" i="59"/>
  <c r="D89" i="59"/>
  <c r="R88" i="59"/>
  <c r="Q88" i="59"/>
  <c r="N88" i="59"/>
  <c r="M88" i="59"/>
  <c r="L88" i="59"/>
  <c r="K88" i="59"/>
  <c r="D88" i="59"/>
  <c r="R87" i="59"/>
  <c r="Q87" i="59"/>
  <c r="N87" i="59"/>
  <c r="M87" i="59"/>
  <c r="L87" i="59"/>
  <c r="K87" i="59"/>
  <c r="D87" i="59"/>
  <c r="R86" i="59"/>
  <c r="Q86" i="59"/>
  <c r="P86" i="59"/>
  <c r="N86" i="59"/>
  <c r="M86" i="59"/>
  <c r="O86" i="59" s="1"/>
  <c r="L86" i="59"/>
  <c r="K86" i="59"/>
  <c r="D86" i="59"/>
  <c r="R85" i="59"/>
  <c r="Q85" i="59"/>
  <c r="N85" i="59"/>
  <c r="P85" i="59" s="1"/>
  <c r="M85" i="59"/>
  <c r="L85" i="59"/>
  <c r="K85" i="59"/>
  <c r="D85" i="59"/>
  <c r="R84" i="59"/>
  <c r="Q84" i="59"/>
  <c r="N84" i="59"/>
  <c r="M84" i="59"/>
  <c r="L84" i="59"/>
  <c r="K84" i="59"/>
  <c r="D84" i="59"/>
  <c r="R83" i="59"/>
  <c r="Q83" i="59"/>
  <c r="N83" i="59"/>
  <c r="M83" i="59"/>
  <c r="L83" i="59"/>
  <c r="K83" i="59"/>
  <c r="D83" i="59"/>
  <c r="R82" i="59"/>
  <c r="Q82" i="59"/>
  <c r="P82" i="59"/>
  <c r="N82" i="59"/>
  <c r="M82" i="59"/>
  <c r="O82" i="59" s="1"/>
  <c r="L82" i="59"/>
  <c r="K82" i="59"/>
  <c r="D82" i="59"/>
  <c r="R81" i="59"/>
  <c r="Q81" i="59"/>
  <c r="N81" i="59"/>
  <c r="M81" i="59"/>
  <c r="O81" i="59" s="1"/>
  <c r="L81" i="59"/>
  <c r="K81" i="59"/>
  <c r="D81" i="59"/>
  <c r="R80" i="59"/>
  <c r="Q80" i="59"/>
  <c r="N80" i="59"/>
  <c r="M80" i="59"/>
  <c r="L80" i="59"/>
  <c r="K80" i="59"/>
  <c r="D80" i="59"/>
  <c r="R79" i="59"/>
  <c r="Q79" i="59"/>
  <c r="N79" i="59"/>
  <c r="M79" i="59"/>
  <c r="L79" i="59"/>
  <c r="K79" i="59"/>
  <c r="D79" i="59"/>
  <c r="R78" i="59"/>
  <c r="Q78" i="59"/>
  <c r="P78" i="59"/>
  <c r="N78" i="59"/>
  <c r="M78" i="59"/>
  <c r="O78" i="59" s="1"/>
  <c r="L78" i="59"/>
  <c r="K78" i="59"/>
  <c r="D78" i="59"/>
  <c r="R77" i="59"/>
  <c r="Q77" i="59"/>
  <c r="N77" i="59"/>
  <c r="M77" i="59"/>
  <c r="P77" i="59" s="1"/>
  <c r="L77" i="59"/>
  <c r="K77" i="59"/>
  <c r="D77" i="59"/>
  <c r="R76" i="59"/>
  <c r="Q76" i="59"/>
  <c r="N76" i="59"/>
  <c r="M76" i="59"/>
  <c r="L76" i="59"/>
  <c r="K76" i="59"/>
  <c r="D76" i="59"/>
  <c r="R75" i="59"/>
  <c r="Q75" i="59"/>
  <c r="N75" i="59"/>
  <c r="M75" i="59"/>
  <c r="L75" i="59"/>
  <c r="K75" i="59"/>
  <c r="D75" i="59"/>
  <c r="R74" i="59"/>
  <c r="Q74" i="59"/>
  <c r="P74" i="59"/>
  <c r="N74" i="59"/>
  <c r="M74" i="59"/>
  <c r="O74" i="59" s="1"/>
  <c r="L74" i="59"/>
  <c r="K74" i="59"/>
  <c r="D74" i="59"/>
  <c r="R73" i="59"/>
  <c r="Q73" i="59"/>
  <c r="P73" i="59"/>
  <c r="O73" i="59"/>
  <c r="N73" i="59"/>
  <c r="M73" i="59"/>
  <c r="L73" i="59"/>
  <c r="K73" i="59"/>
  <c r="D73" i="59"/>
  <c r="R72" i="59"/>
  <c r="Q72" i="59"/>
  <c r="N72" i="59"/>
  <c r="M72" i="59"/>
  <c r="L72" i="59"/>
  <c r="K72" i="59"/>
  <c r="D72" i="59"/>
  <c r="R71" i="59"/>
  <c r="Q71" i="59"/>
  <c r="N71" i="59"/>
  <c r="M71" i="59"/>
  <c r="L71" i="59"/>
  <c r="K71" i="59"/>
  <c r="D71" i="59"/>
  <c r="R70" i="59"/>
  <c r="Q70" i="59"/>
  <c r="P70" i="59"/>
  <c r="N70" i="59"/>
  <c r="M70" i="59"/>
  <c r="O70" i="59" s="1"/>
  <c r="L70" i="59"/>
  <c r="K70" i="59"/>
  <c r="D70" i="59"/>
  <c r="R69" i="59"/>
  <c r="Q69" i="59"/>
  <c r="N69" i="59"/>
  <c r="M69" i="59"/>
  <c r="P69" i="59" s="1"/>
  <c r="L69" i="59"/>
  <c r="K69" i="59"/>
  <c r="D69" i="59"/>
  <c r="R68" i="59"/>
  <c r="Q68" i="59"/>
  <c r="N68" i="59"/>
  <c r="M68" i="59"/>
  <c r="L68" i="59"/>
  <c r="K68" i="59"/>
  <c r="D68" i="59"/>
  <c r="R67" i="59"/>
  <c r="Q67" i="59"/>
  <c r="N67" i="59"/>
  <c r="M67" i="59"/>
  <c r="L67" i="59"/>
  <c r="K67" i="59"/>
  <c r="D67" i="59"/>
  <c r="R66" i="59"/>
  <c r="Q66" i="59"/>
  <c r="P66" i="59"/>
  <c r="N66" i="59"/>
  <c r="M66" i="59"/>
  <c r="O66" i="59" s="1"/>
  <c r="L66" i="59"/>
  <c r="K66" i="59"/>
  <c r="D66" i="59"/>
  <c r="R65" i="59"/>
  <c r="Q65" i="59"/>
  <c r="P65" i="59"/>
  <c r="N65" i="59"/>
  <c r="M65" i="59"/>
  <c r="O65" i="59" s="1"/>
  <c r="L65" i="59"/>
  <c r="K65" i="59"/>
  <c r="D65" i="59"/>
  <c r="R64" i="59"/>
  <c r="Q64" i="59"/>
  <c r="N64" i="59"/>
  <c r="M64" i="59"/>
  <c r="L64" i="59"/>
  <c r="K64" i="59"/>
  <c r="D64" i="59"/>
  <c r="R63" i="59"/>
  <c r="Q63" i="59"/>
  <c r="N63" i="59"/>
  <c r="M63" i="59"/>
  <c r="L63" i="59"/>
  <c r="K63" i="59"/>
  <c r="D63" i="59"/>
  <c r="R62" i="59"/>
  <c r="Q62" i="59"/>
  <c r="P62" i="59"/>
  <c r="N62" i="59"/>
  <c r="M62" i="59"/>
  <c r="O62" i="59" s="1"/>
  <c r="L62" i="59"/>
  <c r="K62" i="59"/>
  <c r="D62" i="59"/>
  <c r="R61" i="59"/>
  <c r="Q61" i="59"/>
  <c r="N61" i="59"/>
  <c r="M61" i="59"/>
  <c r="P61" i="59" s="1"/>
  <c r="L61" i="59"/>
  <c r="K61" i="59"/>
  <c r="D61" i="59"/>
  <c r="R60" i="59"/>
  <c r="Q60" i="59"/>
  <c r="N60" i="59"/>
  <c r="M60" i="59"/>
  <c r="L60" i="59"/>
  <c r="K60" i="59"/>
  <c r="D60" i="59"/>
  <c r="R59" i="59"/>
  <c r="Q59" i="59"/>
  <c r="N59" i="59"/>
  <c r="M59" i="59"/>
  <c r="L59" i="59"/>
  <c r="K59" i="59"/>
  <c r="D59" i="59"/>
  <c r="R58" i="59"/>
  <c r="Q58" i="59"/>
  <c r="P58" i="59"/>
  <c r="N58" i="59"/>
  <c r="M58" i="59"/>
  <c r="O58" i="59" s="1"/>
  <c r="L58" i="59"/>
  <c r="K58" i="59"/>
  <c r="D58" i="59"/>
  <c r="R57" i="59"/>
  <c r="Q57" i="59"/>
  <c r="P57" i="59"/>
  <c r="O57" i="59"/>
  <c r="N57" i="59"/>
  <c r="M57" i="59"/>
  <c r="L57" i="59"/>
  <c r="K57" i="59"/>
  <c r="D57" i="59"/>
  <c r="R56" i="59"/>
  <c r="Q56" i="59"/>
  <c r="N56" i="59"/>
  <c r="M56" i="59"/>
  <c r="L56" i="59"/>
  <c r="K56" i="59"/>
  <c r="D56" i="59"/>
  <c r="R55" i="59"/>
  <c r="Q55" i="59"/>
  <c r="N55" i="59"/>
  <c r="M55" i="59"/>
  <c r="L55" i="59"/>
  <c r="K55" i="59"/>
  <c r="D55" i="59"/>
  <c r="R54" i="59"/>
  <c r="Q54" i="59"/>
  <c r="P54" i="59"/>
  <c r="N54" i="59"/>
  <c r="M54" i="59"/>
  <c r="O54" i="59" s="1"/>
  <c r="L54" i="59"/>
  <c r="K54" i="59"/>
  <c r="D54" i="59"/>
  <c r="R53" i="59"/>
  <c r="Q53" i="59"/>
  <c r="N53" i="59"/>
  <c r="P53" i="59" s="1"/>
  <c r="M53" i="59"/>
  <c r="L53" i="59"/>
  <c r="K53" i="59"/>
  <c r="D53" i="59"/>
  <c r="R52" i="59"/>
  <c r="Q52" i="59"/>
  <c r="N52" i="59"/>
  <c r="M52" i="59"/>
  <c r="L52" i="59"/>
  <c r="K52" i="59"/>
  <c r="D52" i="59"/>
  <c r="R51" i="59"/>
  <c r="Q51" i="59"/>
  <c r="N51" i="59"/>
  <c r="M51" i="59"/>
  <c r="L51" i="59"/>
  <c r="K51" i="59"/>
  <c r="D51" i="59"/>
  <c r="R50" i="59"/>
  <c r="Q50" i="59"/>
  <c r="P50" i="59"/>
  <c r="N50" i="59"/>
  <c r="M50" i="59"/>
  <c r="O50" i="59" s="1"/>
  <c r="L50" i="59"/>
  <c r="K50" i="59"/>
  <c r="D50" i="59"/>
  <c r="R49" i="59"/>
  <c r="Q49" i="59"/>
  <c r="N49" i="59"/>
  <c r="M49" i="59"/>
  <c r="P49" i="59" s="1"/>
  <c r="L49" i="59"/>
  <c r="K49" i="59"/>
  <c r="D49" i="59"/>
  <c r="R48" i="59"/>
  <c r="Q48" i="59"/>
  <c r="N48" i="59"/>
  <c r="M48" i="59"/>
  <c r="L48" i="59"/>
  <c r="K48" i="59"/>
  <c r="D48" i="59"/>
  <c r="R47" i="59"/>
  <c r="Q47" i="59"/>
  <c r="N47" i="59"/>
  <c r="M47" i="59"/>
  <c r="L47" i="59"/>
  <c r="K47" i="59"/>
  <c r="D47" i="59"/>
  <c r="R46" i="59"/>
  <c r="Q46" i="59"/>
  <c r="P46" i="59"/>
  <c r="N46" i="59"/>
  <c r="M46" i="59"/>
  <c r="O46" i="59" s="1"/>
  <c r="L46" i="59"/>
  <c r="K46" i="59"/>
  <c r="D46" i="59"/>
  <c r="R45" i="59"/>
  <c r="Q45" i="59"/>
  <c r="P45" i="59"/>
  <c r="O45" i="59"/>
  <c r="N45" i="59"/>
  <c r="M45" i="59"/>
  <c r="L45" i="59"/>
  <c r="K45" i="59"/>
  <c r="D45" i="59"/>
  <c r="R44" i="59"/>
  <c r="Q44" i="59"/>
  <c r="N44" i="59"/>
  <c r="M44" i="59"/>
  <c r="L44" i="59"/>
  <c r="K44" i="59"/>
  <c r="D44" i="59"/>
  <c r="R43" i="59"/>
  <c r="Q43" i="59"/>
  <c r="N43" i="59"/>
  <c r="M43" i="59"/>
  <c r="L43" i="59"/>
  <c r="K43" i="59"/>
  <c r="D43" i="59"/>
  <c r="R42" i="59"/>
  <c r="Q42" i="59"/>
  <c r="P42" i="59"/>
  <c r="N42" i="59"/>
  <c r="M42" i="59"/>
  <c r="O42" i="59" s="1"/>
  <c r="L42" i="59"/>
  <c r="K42" i="59"/>
  <c r="D42" i="59"/>
  <c r="R41" i="59"/>
  <c r="Q41" i="59"/>
  <c r="N41" i="59"/>
  <c r="M41" i="59"/>
  <c r="P41" i="59" s="1"/>
  <c r="L41" i="59"/>
  <c r="K41" i="59"/>
  <c r="D41" i="59"/>
  <c r="R40" i="59"/>
  <c r="Q40" i="59"/>
  <c r="N40" i="59"/>
  <c r="M40" i="59"/>
  <c r="L40" i="59"/>
  <c r="K40" i="59"/>
  <c r="D40" i="59"/>
  <c r="R39" i="59"/>
  <c r="Q39" i="59"/>
  <c r="N39" i="59"/>
  <c r="M39" i="59"/>
  <c r="L39" i="59"/>
  <c r="K39" i="59"/>
  <c r="D39" i="59"/>
  <c r="R38" i="59"/>
  <c r="Q38" i="59"/>
  <c r="P38" i="59"/>
  <c r="N38" i="59"/>
  <c r="M38" i="59"/>
  <c r="O38" i="59" s="1"/>
  <c r="L38" i="59"/>
  <c r="K38" i="59"/>
  <c r="D38" i="59"/>
  <c r="R37" i="59"/>
  <c r="Q37" i="59"/>
  <c r="N37" i="59"/>
  <c r="P37" i="59" s="1"/>
  <c r="M37" i="59"/>
  <c r="L37" i="59"/>
  <c r="K37" i="59"/>
  <c r="D37" i="59"/>
  <c r="R36" i="59"/>
  <c r="Q36" i="59"/>
  <c r="N36" i="59"/>
  <c r="M36" i="59"/>
  <c r="L36" i="59"/>
  <c r="K36" i="59"/>
  <c r="D36" i="59"/>
  <c r="R35" i="59"/>
  <c r="Q35" i="59"/>
  <c r="N35" i="59"/>
  <c r="M35" i="59"/>
  <c r="L35" i="59"/>
  <c r="K35" i="59"/>
  <c r="D35" i="59"/>
  <c r="R34" i="59"/>
  <c r="Q34" i="59"/>
  <c r="P34" i="59"/>
  <c r="N34" i="59"/>
  <c r="M34" i="59"/>
  <c r="O34" i="59" s="1"/>
  <c r="L34" i="59"/>
  <c r="K34" i="59"/>
  <c r="D34" i="59"/>
  <c r="R33" i="59"/>
  <c r="Q33" i="59"/>
  <c r="N33" i="59"/>
  <c r="M33" i="59"/>
  <c r="O33" i="59" s="1"/>
  <c r="L33" i="59"/>
  <c r="K33" i="59"/>
  <c r="D33" i="59"/>
  <c r="R32" i="59"/>
  <c r="Q32" i="59"/>
  <c r="N32" i="59"/>
  <c r="M32" i="59"/>
  <c r="L32" i="59"/>
  <c r="K32" i="59"/>
  <c r="D32" i="59"/>
  <c r="R31" i="59"/>
  <c r="Q31" i="59"/>
  <c r="N31" i="59"/>
  <c r="M31" i="59"/>
  <c r="L31" i="59"/>
  <c r="K31" i="59"/>
  <c r="D31" i="59"/>
  <c r="R30" i="59"/>
  <c r="Q30" i="59"/>
  <c r="P30" i="59"/>
  <c r="N30" i="59"/>
  <c r="M30" i="59"/>
  <c r="O30" i="59" s="1"/>
  <c r="L30" i="59"/>
  <c r="K30" i="59"/>
  <c r="D30" i="59"/>
  <c r="R29" i="59"/>
  <c r="Q29" i="59"/>
  <c r="N29" i="59"/>
  <c r="M29" i="59"/>
  <c r="P29" i="59" s="1"/>
  <c r="L29" i="59"/>
  <c r="K29" i="59"/>
  <c r="D29" i="59"/>
  <c r="R28" i="59"/>
  <c r="Q28" i="59"/>
  <c r="N28" i="59"/>
  <c r="M28" i="59"/>
  <c r="L28" i="59"/>
  <c r="K28" i="59"/>
  <c r="D28" i="59"/>
  <c r="R27" i="59"/>
  <c r="Q27" i="59"/>
  <c r="N27" i="59"/>
  <c r="M27" i="59"/>
  <c r="L27" i="59"/>
  <c r="K27" i="59"/>
  <c r="D27" i="59"/>
  <c r="R26" i="59"/>
  <c r="Q26" i="59"/>
  <c r="P26" i="59"/>
  <c r="N26" i="59"/>
  <c r="M26" i="59"/>
  <c r="O26" i="59" s="1"/>
  <c r="L26" i="59"/>
  <c r="K26" i="59"/>
  <c r="D26" i="59"/>
  <c r="R25" i="59"/>
  <c r="Q25" i="59"/>
  <c r="P25" i="59"/>
  <c r="O25" i="59"/>
  <c r="N25" i="59"/>
  <c r="M25" i="59"/>
  <c r="L25" i="59"/>
  <c r="K25" i="59"/>
  <c r="D25" i="59"/>
  <c r="R24" i="59"/>
  <c r="Q24" i="59"/>
  <c r="N24" i="59"/>
  <c r="M24" i="59"/>
  <c r="L24" i="59"/>
  <c r="K24" i="59"/>
  <c r="D24" i="59"/>
  <c r="R23" i="59"/>
  <c r="Q23" i="59"/>
  <c r="N23" i="59"/>
  <c r="M23" i="59"/>
  <c r="L23" i="59"/>
  <c r="K23" i="59"/>
  <c r="D23" i="59"/>
  <c r="R22" i="59"/>
  <c r="Q22" i="59"/>
  <c r="P22" i="59"/>
  <c r="N22" i="59"/>
  <c r="M22" i="59"/>
  <c r="O22" i="59" s="1"/>
  <c r="L22" i="59"/>
  <c r="K22" i="59"/>
  <c r="D22" i="59"/>
  <c r="R21" i="59"/>
  <c r="Q21" i="59"/>
  <c r="N21" i="59"/>
  <c r="M21" i="59"/>
  <c r="P21" i="59" s="1"/>
  <c r="L21" i="59"/>
  <c r="K21" i="59"/>
  <c r="D21" i="59"/>
  <c r="R20" i="59"/>
  <c r="Q20" i="59"/>
  <c r="N20" i="59"/>
  <c r="M20" i="59"/>
  <c r="L20" i="59"/>
  <c r="K20" i="59"/>
  <c r="D20" i="59"/>
  <c r="R19" i="59"/>
  <c r="Q19" i="59"/>
  <c r="N19" i="59"/>
  <c r="M19" i="59"/>
  <c r="L19" i="59"/>
  <c r="K19" i="59"/>
  <c r="D19" i="59"/>
  <c r="R18" i="59"/>
  <c r="Q18" i="59"/>
  <c r="P18" i="59"/>
  <c r="N18" i="59"/>
  <c r="M18" i="59"/>
  <c r="O18" i="59" s="1"/>
  <c r="L18" i="59"/>
  <c r="K18" i="59"/>
  <c r="D18" i="59"/>
  <c r="R17" i="59"/>
  <c r="Q17" i="59"/>
  <c r="P17" i="59"/>
  <c r="N17" i="59"/>
  <c r="M17" i="59"/>
  <c r="O17" i="59" s="1"/>
  <c r="L17" i="59"/>
  <c r="K17" i="59"/>
  <c r="D17" i="59"/>
  <c r="R16" i="59"/>
  <c r="Q16" i="59"/>
  <c r="N16" i="59"/>
  <c r="M16" i="59"/>
  <c r="O16" i="59" s="1"/>
  <c r="L16" i="59"/>
  <c r="K16" i="59"/>
  <c r="D16" i="59"/>
  <c r="R15" i="59"/>
  <c r="Q15" i="59"/>
  <c r="N15" i="59"/>
  <c r="M15" i="59"/>
  <c r="L15" i="59"/>
  <c r="K15" i="59"/>
  <c r="D15" i="59"/>
  <c r="R14" i="59"/>
  <c r="Q14" i="59"/>
  <c r="P14" i="59"/>
  <c r="N14" i="59"/>
  <c r="M14" i="59"/>
  <c r="O14" i="59" s="1"/>
  <c r="L14" i="59"/>
  <c r="K14" i="59"/>
  <c r="D14" i="59"/>
  <c r="R13" i="59"/>
  <c r="Q13" i="59"/>
  <c r="N13" i="59"/>
  <c r="M13" i="59"/>
  <c r="O13" i="59" s="1"/>
  <c r="L13" i="59"/>
  <c r="K13" i="59"/>
  <c r="D13" i="59"/>
  <c r="R12" i="59"/>
  <c r="Q12" i="59"/>
  <c r="N12" i="59"/>
  <c r="M12" i="59"/>
  <c r="L12" i="59"/>
  <c r="L3" i="59" s="1"/>
  <c r="K12" i="59"/>
  <c r="D12" i="59"/>
  <c r="R11" i="59"/>
  <c r="Q11" i="59"/>
  <c r="N11" i="59"/>
  <c r="M11" i="59"/>
  <c r="L11" i="59"/>
  <c r="K11" i="59"/>
  <c r="D11" i="59"/>
  <c r="R10" i="59"/>
  <c r="Q10" i="59"/>
  <c r="P10" i="59"/>
  <c r="N10" i="59"/>
  <c r="M10" i="59"/>
  <c r="O10" i="59" s="1"/>
  <c r="L10" i="59"/>
  <c r="K10" i="59"/>
  <c r="D10" i="59"/>
  <c r="R9" i="59"/>
  <c r="Q9" i="59"/>
  <c r="N9" i="59"/>
  <c r="M9" i="59"/>
  <c r="P9" i="59" s="1"/>
  <c r="L9" i="59"/>
  <c r="K9" i="59"/>
  <c r="D9" i="59"/>
  <c r="N3" i="59"/>
  <c r="M3" i="59"/>
  <c r="R428" i="58"/>
  <c r="Q428" i="58"/>
  <c r="N428" i="58"/>
  <c r="M428" i="58"/>
  <c r="L428" i="58"/>
  <c r="K428" i="58"/>
  <c r="D428" i="58"/>
  <c r="R427" i="58"/>
  <c r="Q427" i="58"/>
  <c r="Q426" i="58" s="1"/>
  <c r="N427" i="58"/>
  <c r="N426" i="58" s="1"/>
  <c r="M427" i="58"/>
  <c r="L427" i="58"/>
  <c r="K427" i="58"/>
  <c r="D427" i="58"/>
  <c r="R425" i="58"/>
  <c r="Q425" i="58"/>
  <c r="N425" i="58"/>
  <c r="M425" i="58"/>
  <c r="L425" i="58"/>
  <c r="K425" i="58"/>
  <c r="D425" i="58"/>
  <c r="R424" i="58"/>
  <c r="Q424" i="58"/>
  <c r="N424" i="58"/>
  <c r="M424" i="58"/>
  <c r="L424" i="58"/>
  <c r="K424" i="58"/>
  <c r="D424" i="58"/>
  <c r="R422" i="58"/>
  <c r="Q422" i="58"/>
  <c r="Q421" i="58" s="1"/>
  <c r="M422" i="58"/>
  <c r="M421" i="58" s="1"/>
  <c r="L422" i="58"/>
  <c r="L421" i="58" s="1"/>
  <c r="K422" i="58"/>
  <c r="D422" i="58"/>
  <c r="R420" i="58"/>
  <c r="Q420" i="58"/>
  <c r="M420" i="58"/>
  <c r="L420" i="58"/>
  <c r="K420" i="58"/>
  <c r="D420" i="58"/>
  <c r="R419" i="58"/>
  <c r="Q419" i="58"/>
  <c r="M419" i="58"/>
  <c r="L419" i="58"/>
  <c r="K419" i="58"/>
  <c r="D419" i="58"/>
  <c r="R417" i="58"/>
  <c r="Q417" i="58"/>
  <c r="M417" i="58"/>
  <c r="L417" i="58"/>
  <c r="K417" i="58"/>
  <c r="D417" i="58"/>
  <c r="R416" i="58"/>
  <c r="Q416" i="58"/>
  <c r="M416" i="58"/>
  <c r="L416" i="58"/>
  <c r="K416" i="58"/>
  <c r="D416" i="58"/>
  <c r="R414" i="58"/>
  <c r="Q414" i="58"/>
  <c r="M414" i="58"/>
  <c r="L414" i="58"/>
  <c r="K414" i="58"/>
  <c r="D414" i="58"/>
  <c r="R413" i="58"/>
  <c r="Q413" i="58"/>
  <c r="M413" i="58"/>
  <c r="L413" i="58"/>
  <c r="K413" i="58"/>
  <c r="D413" i="58"/>
  <c r="R411" i="58"/>
  <c r="Q411" i="58"/>
  <c r="M411" i="58"/>
  <c r="L411" i="58"/>
  <c r="K411" i="58"/>
  <c r="D411" i="58"/>
  <c r="R410" i="58"/>
  <c r="Q410" i="58"/>
  <c r="M410" i="58"/>
  <c r="L410" i="58"/>
  <c r="K410" i="58"/>
  <c r="D410" i="58"/>
  <c r="R408" i="58"/>
  <c r="Q408" i="58"/>
  <c r="M408" i="58"/>
  <c r="L408" i="58"/>
  <c r="K408" i="58"/>
  <c r="D408" i="58"/>
  <c r="R407" i="58"/>
  <c r="Q407" i="58"/>
  <c r="M407" i="58"/>
  <c r="L407" i="58"/>
  <c r="K407" i="58"/>
  <c r="D407" i="58"/>
  <c r="R405" i="58"/>
  <c r="Q405" i="58"/>
  <c r="M405" i="58"/>
  <c r="L405" i="58"/>
  <c r="K405" i="58"/>
  <c r="D405" i="58"/>
  <c r="R404" i="58"/>
  <c r="Q404" i="58"/>
  <c r="M404" i="58"/>
  <c r="L404" i="58"/>
  <c r="K404" i="58"/>
  <c r="D404" i="58"/>
  <c r="R402" i="58"/>
  <c r="Q402" i="58"/>
  <c r="M402" i="58"/>
  <c r="L402" i="58"/>
  <c r="K402" i="58"/>
  <c r="D402" i="58"/>
  <c r="R401" i="58"/>
  <c r="Q401" i="58"/>
  <c r="M401" i="58"/>
  <c r="L401" i="58"/>
  <c r="K401" i="58"/>
  <c r="D401" i="58"/>
  <c r="R399" i="58"/>
  <c r="Q399" i="58"/>
  <c r="M399" i="58"/>
  <c r="L399" i="58"/>
  <c r="K399" i="58"/>
  <c r="D399" i="58"/>
  <c r="R398" i="58"/>
  <c r="Q398" i="58"/>
  <c r="M398" i="58"/>
  <c r="L398" i="58"/>
  <c r="K398" i="58"/>
  <c r="D398" i="58"/>
  <c r="R396" i="58"/>
  <c r="Q396" i="58"/>
  <c r="M396" i="58"/>
  <c r="L396" i="58"/>
  <c r="K396" i="58"/>
  <c r="D396" i="58"/>
  <c r="R395" i="58"/>
  <c r="Q395" i="58"/>
  <c r="M395" i="58"/>
  <c r="L395" i="58"/>
  <c r="K395" i="58"/>
  <c r="D395" i="58"/>
  <c r="R393" i="58"/>
  <c r="Q393" i="58"/>
  <c r="M393" i="58"/>
  <c r="L393" i="58"/>
  <c r="K393" i="58"/>
  <c r="D393" i="58"/>
  <c r="R392" i="58"/>
  <c r="Q392" i="58"/>
  <c r="M392" i="58"/>
  <c r="L392" i="58"/>
  <c r="K392" i="58"/>
  <c r="D392" i="58"/>
  <c r="R390" i="58"/>
  <c r="Q390" i="58"/>
  <c r="M390" i="58"/>
  <c r="L390" i="58"/>
  <c r="K390" i="58"/>
  <c r="D390" i="58"/>
  <c r="R389" i="58"/>
  <c r="Q389" i="58"/>
  <c r="M389" i="58"/>
  <c r="L389" i="58"/>
  <c r="K389" i="58"/>
  <c r="D389" i="58"/>
  <c r="R387" i="58"/>
  <c r="Q387" i="58"/>
  <c r="M387" i="58"/>
  <c r="L387" i="58"/>
  <c r="K387" i="58"/>
  <c r="D387" i="58"/>
  <c r="R386" i="58"/>
  <c r="Q386" i="58"/>
  <c r="M386" i="58"/>
  <c r="L386" i="58"/>
  <c r="K386" i="58"/>
  <c r="D386" i="58"/>
  <c r="R384" i="58"/>
  <c r="Q384" i="58"/>
  <c r="M384" i="58"/>
  <c r="L384" i="58"/>
  <c r="K384" i="58"/>
  <c r="D384" i="58"/>
  <c r="R383" i="58"/>
  <c r="Q383" i="58"/>
  <c r="M383" i="58"/>
  <c r="L383" i="58"/>
  <c r="K383" i="58"/>
  <c r="D383" i="58"/>
  <c r="R381" i="58"/>
  <c r="Q381" i="58"/>
  <c r="M381" i="58"/>
  <c r="L381" i="58"/>
  <c r="K381" i="58"/>
  <c r="D381" i="58"/>
  <c r="R380" i="58"/>
  <c r="Q380" i="58"/>
  <c r="M380" i="58"/>
  <c r="L380" i="58"/>
  <c r="K380" i="58"/>
  <c r="D380" i="58"/>
  <c r="R378" i="58"/>
  <c r="Q378" i="58"/>
  <c r="M378" i="58"/>
  <c r="L378" i="58"/>
  <c r="K378" i="58"/>
  <c r="D378" i="58"/>
  <c r="R377" i="58"/>
  <c r="Q377" i="58"/>
  <c r="M377" i="58"/>
  <c r="L377" i="58"/>
  <c r="K377" i="58"/>
  <c r="D377" i="58"/>
  <c r="R375" i="58"/>
  <c r="Q375" i="58"/>
  <c r="M375" i="58"/>
  <c r="L375" i="58"/>
  <c r="K375" i="58"/>
  <c r="D375" i="58"/>
  <c r="R374" i="58"/>
  <c r="Q374" i="58"/>
  <c r="M374" i="58"/>
  <c r="L374" i="58"/>
  <c r="K374" i="58"/>
  <c r="D374" i="58"/>
  <c r="R372" i="58"/>
  <c r="Q372" i="58"/>
  <c r="M372" i="58"/>
  <c r="L372" i="58"/>
  <c r="K372" i="58"/>
  <c r="D372" i="58"/>
  <c r="R371" i="58"/>
  <c r="Q371" i="58"/>
  <c r="M371" i="58"/>
  <c r="L371" i="58"/>
  <c r="K371" i="58"/>
  <c r="D371" i="58"/>
  <c r="R369" i="58"/>
  <c r="Q369" i="58"/>
  <c r="M369" i="58"/>
  <c r="L369" i="58"/>
  <c r="K369" i="58"/>
  <c r="D369" i="58"/>
  <c r="R368" i="58"/>
  <c r="Q368" i="58"/>
  <c r="M368" i="58"/>
  <c r="L368" i="58"/>
  <c r="K368" i="58"/>
  <c r="D368" i="58"/>
  <c r="R366" i="58"/>
  <c r="Q366" i="58"/>
  <c r="M366" i="58"/>
  <c r="L366" i="58"/>
  <c r="K366" i="58"/>
  <c r="D366" i="58"/>
  <c r="R365" i="58"/>
  <c r="Q365" i="58"/>
  <c r="M365" i="58"/>
  <c r="L365" i="58"/>
  <c r="K365" i="58"/>
  <c r="D365" i="58"/>
  <c r="R360" i="58"/>
  <c r="Q360" i="58"/>
  <c r="N360" i="58"/>
  <c r="M360" i="58"/>
  <c r="L360" i="58"/>
  <c r="K360" i="58"/>
  <c r="D360" i="58"/>
  <c r="R359" i="58"/>
  <c r="Q359" i="58"/>
  <c r="N359" i="58"/>
  <c r="M359" i="58"/>
  <c r="L359" i="58"/>
  <c r="K359" i="58"/>
  <c r="D359" i="58"/>
  <c r="R358" i="58"/>
  <c r="Q358" i="58"/>
  <c r="N358" i="58"/>
  <c r="M358" i="58"/>
  <c r="L358" i="58"/>
  <c r="K358" i="58"/>
  <c r="D358" i="58"/>
  <c r="R357" i="58"/>
  <c r="Q357" i="58"/>
  <c r="N357" i="58"/>
  <c r="M357" i="58"/>
  <c r="L357" i="58"/>
  <c r="K357" i="58"/>
  <c r="D357" i="58"/>
  <c r="R356" i="58"/>
  <c r="Q356" i="58"/>
  <c r="N356" i="58"/>
  <c r="M356" i="58"/>
  <c r="L356" i="58"/>
  <c r="K356" i="58"/>
  <c r="D356" i="58"/>
  <c r="R355" i="58"/>
  <c r="Q355" i="58"/>
  <c r="N355" i="58"/>
  <c r="M355" i="58"/>
  <c r="L355" i="58"/>
  <c r="K355" i="58"/>
  <c r="D355" i="58"/>
  <c r="R354" i="58"/>
  <c r="Q354" i="58"/>
  <c r="N354" i="58"/>
  <c r="M354" i="58"/>
  <c r="L354" i="58"/>
  <c r="K354" i="58"/>
  <c r="D354" i="58"/>
  <c r="R353" i="58"/>
  <c r="Q353" i="58"/>
  <c r="N353" i="58"/>
  <c r="M353" i="58"/>
  <c r="L353" i="58"/>
  <c r="K353" i="58"/>
  <c r="D353" i="58"/>
  <c r="R352" i="58"/>
  <c r="Q352" i="58"/>
  <c r="N352" i="58"/>
  <c r="M352" i="58"/>
  <c r="L352" i="58"/>
  <c r="K352" i="58"/>
  <c r="D352" i="58"/>
  <c r="R351" i="58"/>
  <c r="Q351" i="58"/>
  <c r="N351" i="58"/>
  <c r="M351" i="58"/>
  <c r="L351" i="58"/>
  <c r="K351" i="58"/>
  <c r="D351" i="58"/>
  <c r="R350" i="58"/>
  <c r="Q350" i="58"/>
  <c r="N350" i="58"/>
  <c r="M350" i="58"/>
  <c r="L350" i="58"/>
  <c r="K350" i="58"/>
  <c r="D350" i="58"/>
  <c r="R349" i="58"/>
  <c r="Q349" i="58"/>
  <c r="N349" i="58"/>
  <c r="M349" i="58"/>
  <c r="L349" i="58"/>
  <c r="K349" i="58"/>
  <c r="D349" i="58"/>
  <c r="R348" i="58"/>
  <c r="Q348" i="58"/>
  <c r="N348" i="58"/>
  <c r="M348" i="58"/>
  <c r="L348" i="58"/>
  <c r="K348" i="58"/>
  <c r="D348" i="58"/>
  <c r="R347" i="58"/>
  <c r="Q347" i="58"/>
  <c r="N347" i="58"/>
  <c r="M347" i="58"/>
  <c r="L347" i="58"/>
  <c r="K347" i="58"/>
  <c r="D347" i="58"/>
  <c r="R346" i="58"/>
  <c r="Q346" i="58"/>
  <c r="N346" i="58"/>
  <c r="M346" i="58"/>
  <c r="L346" i="58"/>
  <c r="K346" i="58"/>
  <c r="D346" i="58"/>
  <c r="R345" i="58"/>
  <c r="Q345" i="58"/>
  <c r="N345" i="58"/>
  <c r="M345" i="58"/>
  <c r="L345" i="58"/>
  <c r="K345" i="58"/>
  <c r="D345" i="58"/>
  <c r="R344" i="58"/>
  <c r="Q344" i="58"/>
  <c r="N344" i="58"/>
  <c r="M344" i="58"/>
  <c r="L344" i="58"/>
  <c r="K344" i="58"/>
  <c r="D344" i="58"/>
  <c r="R343" i="58"/>
  <c r="Q343" i="58"/>
  <c r="N343" i="58"/>
  <c r="M343" i="58"/>
  <c r="L343" i="58"/>
  <c r="K343" i="58"/>
  <c r="D343" i="58"/>
  <c r="R342" i="58"/>
  <c r="Q342" i="58"/>
  <c r="N342" i="58"/>
  <c r="M342" i="58"/>
  <c r="L342" i="58"/>
  <c r="K342" i="58"/>
  <c r="D342" i="58"/>
  <c r="R341" i="58"/>
  <c r="Q341" i="58"/>
  <c r="N341" i="58"/>
  <c r="M341" i="58"/>
  <c r="L341" i="58"/>
  <c r="K341" i="58"/>
  <c r="D341" i="58"/>
  <c r="R340" i="58"/>
  <c r="Q340" i="58"/>
  <c r="N340" i="58"/>
  <c r="M340" i="58"/>
  <c r="L340" i="58"/>
  <c r="K340" i="58"/>
  <c r="D340" i="58"/>
  <c r="R339" i="58"/>
  <c r="Q339" i="58"/>
  <c r="N339" i="58"/>
  <c r="M339" i="58"/>
  <c r="L339" i="58"/>
  <c r="K339" i="58"/>
  <c r="D339" i="58"/>
  <c r="R338" i="58"/>
  <c r="Q338" i="58"/>
  <c r="N338" i="58"/>
  <c r="M338" i="58"/>
  <c r="L338" i="58"/>
  <c r="K338" i="58"/>
  <c r="D338" i="58"/>
  <c r="R337" i="58"/>
  <c r="Q337" i="58"/>
  <c r="N337" i="58"/>
  <c r="M337" i="58"/>
  <c r="L337" i="58"/>
  <c r="K337" i="58"/>
  <c r="D337" i="58"/>
  <c r="R336" i="58"/>
  <c r="Q336" i="58"/>
  <c r="N336" i="58"/>
  <c r="M336" i="58"/>
  <c r="L336" i="58"/>
  <c r="K336" i="58"/>
  <c r="D336" i="58"/>
  <c r="R335" i="58"/>
  <c r="Q335" i="58"/>
  <c r="N335" i="58"/>
  <c r="M335" i="58"/>
  <c r="L335" i="58"/>
  <c r="K335" i="58"/>
  <c r="D335" i="58"/>
  <c r="R334" i="58"/>
  <c r="Q334" i="58"/>
  <c r="N334" i="58"/>
  <c r="M334" i="58"/>
  <c r="L334" i="58"/>
  <c r="K334" i="58"/>
  <c r="D334" i="58"/>
  <c r="R333" i="58"/>
  <c r="Q333" i="58"/>
  <c r="N333" i="58"/>
  <c r="M333" i="58"/>
  <c r="L333" i="58"/>
  <c r="K333" i="58"/>
  <c r="D333" i="58"/>
  <c r="R332" i="58"/>
  <c r="Q332" i="58"/>
  <c r="N332" i="58"/>
  <c r="M332" i="58"/>
  <c r="L332" i="58"/>
  <c r="K332" i="58"/>
  <c r="D332" i="58"/>
  <c r="R331" i="58"/>
  <c r="Q331" i="58"/>
  <c r="N331" i="58"/>
  <c r="M331" i="58"/>
  <c r="L331" i="58"/>
  <c r="K331" i="58"/>
  <c r="D331" i="58"/>
  <c r="R330" i="58"/>
  <c r="Q330" i="58"/>
  <c r="N330" i="58"/>
  <c r="M330" i="58"/>
  <c r="L330" i="58"/>
  <c r="K330" i="58"/>
  <c r="D330" i="58"/>
  <c r="R329" i="58"/>
  <c r="Q329" i="58"/>
  <c r="N329" i="58"/>
  <c r="M329" i="58"/>
  <c r="L329" i="58"/>
  <c r="K329" i="58"/>
  <c r="D329" i="58"/>
  <c r="R328" i="58"/>
  <c r="Q328" i="58"/>
  <c r="N328" i="58"/>
  <c r="M328" i="58"/>
  <c r="L328" i="58"/>
  <c r="K328" i="58"/>
  <c r="D328" i="58"/>
  <c r="R327" i="58"/>
  <c r="Q327" i="58"/>
  <c r="N327" i="58"/>
  <c r="M327" i="58"/>
  <c r="L327" i="58"/>
  <c r="K327" i="58"/>
  <c r="D327" i="58"/>
  <c r="R326" i="58"/>
  <c r="Q326" i="58"/>
  <c r="N326" i="58"/>
  <c r="M326" i="58"/>
  <c r="L326" i="58"/>
  <c r="K326" i="58"/>
  <c r="D326" i="58"/>
  <c r="R325" i="58"/>
  <c r="Q325" i="58"/>
  <c r="N325" i="58"/>
  <c r="M325" i="58"/>
  <c r="L325" i="58"/>
  <c r="K325" i="58"/>
  <c r="D325" i="58"/>
  <c r="R324" i="58"/>
  <c r="Q324" i="58"/>
  <c r="N324" i="58"/>
  <c r="M324" i="58"/>
  <c r="L324" i="58"/>
  <c r="K324" i="58"/>
  <c r="D324" i="58"/>
  <c r="R323" i="58"/>
  <c r="Q323" i="58"/>
  <c r="N323" i="58"/>
  <c r="M323" i="58"/>
  <c r="L323" i="58"/>
  <c r="K323" i="58"/>
  <c r="D323" i="58"/>
  <c r="R322" i="58"/>
  <c r="Q322" i="58"/>
  <c r="N322" i="58"/>
  <c r="M322" i="58"/>
  <c r="L322" i="58"/>
  <c r="K322" i="58"/>
  <c r="D322" i="58"/>
  <c r="R321" i="58"/>
  <c r="Q321" i="58"/>
  <c r="N321" i="58"/>
  <c r="M321" i="58"/>
  <c r="L321" i="58"/>
  <c r="K321" i="58"/>
  <c r="D321" i="58"/>
  <c r="R320" i="58"/>
  <c r="Q320" i="58"/>
  <c r="N320" i="58"/>
  <c r="M320" i="58"/>
  <c r="L320" i="58"/>
  <c r="K320" i="58"/>
  <c r="D320" i="58"/>
  <c r="R319" i="58"/>
  <c r="Q319" i="58"/>
  <c r="N319" i="58"/>
  <c r="M319" i="58"/>
  <c r="L319" i="58"/>
  <c r="K319" i="58"/>
  <c r="D319" i="58"/>
  <c r="R318" i="58"/>
  <c r="Q318" i="58"/>
  <c r="N318" i="58"/>
  <c r="M318" i="58"/>
  <c r="L318" i="58"/>
  <c r="K318" i="58"/>
  <c r="D318" i="58"/>
  <c r="R317" i="58"/>
  <c r="Q317" i="58"/>
  <c r="N317" i="58"/>
  <c r="M317" i="58"/>
  <c r="L317" i="58"/>
  <c r="K317" i="58"/>
  <c r="D317" i="58"/>
  <c r="R316" i="58"/>
  <c r="Q316" i="58"/>
  <c r="N316" i="58"/>
  <c r="M316" i="58"/>
  <c r="L316" i="58"/>
  <c r="K316" i="58"/>
  <c r="D316" i="58"/>
  <c r="R315" i="58"/>
  <c r="Q315" i="58"/>
  <c r="N315" i="58"/>
  <c r="M315" i="58"/>
  <c r="L315" i="58"/>
  <c r="K315" i="58"/>
  <c r="D315" i="58"/>
  <c r="R314" i="58"/>
  <c r="Q314" i="58"/>
  <c r="N314" i="58"/>
  <c r="M314" i="58"/>
  <c r="L314" i="58"/>
  <c r="K314" i="58"/>
  <c r="D314" i="58"/>
  <c r="R313" i="58"/>
  <c r="Q313" i="58"/>
  <c r="N313" i="58"/>
  <c r="M313" i="58"/>
  <c r="L313" i="58"/>
  <c r="K313" i="58"/>
  <c r="D313" i="58"/>
  <c r="R312" i="58"/>
  <c r="Q312" i="58"/>
  <c r="N312" i="58"/>
  <c r="M312" i="58"/>
  <c r="L312" i="58"/>
  <c r="K312" i="58"/>
  <c r="D312" i="58"/>
  <c r="R311" i="58"/>
  <c r="Q311" i="58"/>
  <c r="N311" i="58"/>
  <c r="M311" i="58"/>
  <c r="L311" i="58"/>
  <c r="K311" i="58"/>
  <c r="D311" i="58"/>
  <c r="R310" i="58"/>
  <c r="Q310" i="58"/>
  <c r="N310" i="58"/>
  <c r="M310" i="58"/>
  <c r="L310" i="58"/>
  <c r="K310" i="58"/>
  <c r="D310" i="58"/>
  <c r="R309" i="58"/>
  <c r="Q309" i="58"/>
  <c r="N309" i="58"/>
  <c r="M309" i="58"/>
  <c r="L309" i="58"/>
  <c r="K309" i="58"/>
  <c r="D309" i="58"/>
  <c r="R308" i="58"/>
  <c r="Q308" i="58"/>
  <c r="N308" i="58"/>
  <c r="M308" i="58"/>
  <c r="L308" i="58"/>
  <c r="K308" i="58"/>
  <c r="D308" i="58"/>
  <c r="R307" i="58"/>
  <c r="Q307" i="58"/>
  <c r="N307" i="58"/>
  <c r="M307" i="58"/>
  <c r="L307" i="58"/>
  <c r="K307" i="58"/>
  <c r="D307" i="58"/>
  <c r="R306" i="58"/>
  <c r="Q306" i="58"/>
  <c r="N306" i="58"/>
  <c r="M306" i="58"/>
  <c r="L306" i="58"/>
  <c r="K306" i="58"/>
  <c r="D306" i="58"/>
  <c r="R305" i="58"/>
  <c r="Q305" i="58"/>
  <c r="N305" i="58"/>
  <c r="M305" i="58"/>
  <c r="L305" i="58"/>
  <c r="K305" i="58"/>
  <c r="D305" i="58"/>
  <c r="R304" i="58"/>
  <c r="Q304" i="58"/>
  <c r="N304" i="58"/>
  <c r="M304" i="58"/>
  <c r="L304" i="58"/>
  <c r="K304" i="58"/>
  <c r="D304" i="58"/>
  <c r="R303" i="58"/>
  <c r="Q303" i="58"/>
  <c r="N303" i="58"/>
  <c r="M303" i="58"/>
  <c r="L303" i="58"/>
  <c r="K303" i="58"/>
  <c r="D303" i="58"/>
  <c r="R302" i="58"/>
  <c r="Q302" i="58"/>
  <c r="N302" i="58"/>
  <c r="M302" i="58"/>
  <c r="L302" i="58"/>
  <c r="K302" i="58"/>
  <c r="D302" i="58"/>
  <c r="R301" i="58"/>
  <c r="Q301" i="58"/>
  <c r="N301" i="58"/>
  <c r="M301" i="58"/>
  <c r="L301" i="58"/>
  <c r="K301" i="58"/>
  <c r="D301" i="58"/>
  <c r="R300" i="58"/>
  <c r="Q300" i="58"/>
  <c r="N300" i="58"/>
  <c r="M300" i="58"/>
  <c r="L300" i="58"/>
  <c r="K300" i="58"/>
  <c r="D300" i="58"/>
  <c r="R299" i="58"/>
  <c r="Q299" i="58"/>
  <c r="N299" i="58"/>
  <c r="M299" i="58"/>
  <c r="L299" i="58"/>
  <c r="K299" i="58"/>
  <c r="D299" i="58"/>
  <c r="R298" i="58"/>
  <c r="Q298" i="58"/>
  <c r="N298" i="58"/>
  <c r="M298" i="58"/>
  <c r="L298" i="58"/>
  <c r="K298" i="58"/>
  <c r="D298" i="58"/>
  <c r="R297" i="58"/>
  <c r="Q297" i="58"/>
  <c r="N297" i="58"/>
  <c r="M297" i="58"/>
  <c r="L297" i="58"/>
  <c r="K297" i="58"/>
  <c r="D297" i="58"/>
  <c r="R296" i="58"/>
  <c r="Q296" i="58"/>
  <c r="N296" i="58"/>
  <c r="M296" i="58"/>
  <c r="L296" i="58"/>
  <c r="K296" i="58"/>
  <c r="D296" i="58"/>
  <c r="R295" i="58"/>
  <c r="Q295" i="58"/>
  <c r="N295" i="58"/>
  <c r="M295" i="58"/>
  <c r="L295" i="58"/>
  <c r="K295" i="58"/>
  <c r="D295" i="58"/>
  <c r="R294" i="58"/>
  <c r="Q294" i="58"/>
  <c r="N294" i="58"/>
  <c r="M294" i="58"/>
  <c r="L294" i="58"/>
  <c r="K294" i="58"/>
  <c r="D294" i="58"/>
  <c r="R293" i="58"/>
  <c r="Q293" i="58"/>
  <c r="N293" i="58"/>
  <c r="M293" i="58"/>
  <c r="L293" i="58"/>
  <c r="K293" i="58"/>
  <c r="D293" i="58"/>
  <c r="R292" i="58"/>
  <c r="Q292" i="58"/>
  <c r="N292" i="58"/>
  <c r="M292" i="58"/>
  <c r="L292" i="58"/>
  <c r="K292" i="58"/>
  <c r="D292" i="58"/>
  <c r="R291" i="58"/>
  <c r="Q291" i="58"/>
  <c r="N291" i="58"/>
  <c r="M291" i="58"/>
  <c r="L291" i="58"/>
  <c r="K291" i="58"/>
  <c r="D291" i="58"/>
  <c r="R290" i="58"/>
  <c r="Q290" i="58"/>
  <c r="N290" i="58"/>
  <c r="M290" i="58"/>
  <c r="L290" i="58"/>
  <c r="K290" i="58"/>
  <c r="D290" i="58"/>
  <c r="R289" i="58"/>
  <c r="Q289" i="58"/>
  <c r="N289" i="58"/>
  <c r="M289" i="58"/>
  <c r="L289" i="58"/>
  <c r="K289" i="58"/>
  <c r="D289" i="58"/>
  <c r="R288" i="58"/>
  <c r="Q288" i="58"/>
  <c r="N288" i="58"/>
  <c r="M288" i="58"/>
  <c r="L288" i="58"/>
  <c r="K288" i="58"/>
  <c r="D288" i="58"/>
  <c r="R287" i="58"/>
  <c r="Q287" i="58"/>
  <c r="N287" i="58"/>
  <c r="M287" i="58"/>
  <c r="L287" i="58"/>
  <c r="K287" i="58"/>
  <c r="D287" i="58"/>
  <c r="R286" i="58"/>
  <c r="Q286" i="58"/>
  <c r="N286" i="58"/>
  <c r="M286" i="58"/>
  <c r="L286" i="58"/>
  <c r="K286" i="58"/>
  <c r="D286" i="58"/>
  <c r="R285" i="58"/>
  <c r="Q285" i="58"/>
  <c r="N285" i="58"/>
  <c r="M285" i="58"/>
  <c r="L285" i="58"/>
  <c r="K285" i="58"/>
  <c r="D285" i="58"/>
  <c r="R284" i="58"/>
  <c r="Q284" i="58"/>
  <c r="N284" i="58"/>
  <c r="M284" i="58"/>
  <c r="L284" i="58"/>
  <c r="K284" i="58"/>
  <c r="D284" i="58"/>
  <c r="R283" i="58"/>
  <c r="Q283" i="58"/>
  <c r="N283" i="58"/>
  <c r="M283" i="58"/>
  <c r="L283" i="58"/>
  <c r="K283" i="58"/>
  <c r="D283" i="58"/>
  <c r="R282" i="58"/>
  <c r="Q282" i="58"/>
  <c r="N282" i="58"/>
  <c r="M282" i="58"/>
  <c r="L282" i="58"/>
  <c r="K282" i="58"/>
  <c r="D282" i="58"/>
  <c r="R281" i="58"/>
  <c r="Q281" i="58"/>
  <c r="N281" i="58"/>
  <c r="M281" i="58"/>
  <c r="L281" i="58"/>
  <c r="K281" i="58"/>
  <c r="D281" i="58"/>
  <c r="R280" i="58"/>
  <c r="Q280" i="58"/>
  <c r="N280" i="58"/>
  <c r="M280" i="58"/>
  <c r="L280" i="58"/>
  <c r="K280" i="58"/>
  <c r="D280" i="58"/>
  <c r="R279" i="58"/>
  <c r="Q279" i="58"/>
  <c r="N279" i="58"/>
  <c r="M279" i="58"/>
  <c r="L279" i="58"/>
  <c r="K279" i="58"/>
  <c r="D279" i="58"/>
  <c r="R278" i="58"/>
  <c r="Q278" i="58"/>
  <c r="N278" i="58"/>
  <c r="M278" i="58"/>
  <c r="L278" i="58"/>
  <c r="K278" i="58"/>
  <c r="D278" i="58"/>
  <c r="R277" i="58"/>
  <c r="Q277" i="58"/>
  <c r="N277" i="58"/>
  <c r="M277" i="58"/>
  <c r="L277" i="58"/>
  <c r="K277" i="58"/>
  <c r="D277" i="58"/>
  <c r="R276" i="58"/>
  <c r="Q276" i="58"/>
  <c r="N276" i="58"/>
  <c r="M276" i="58"/>
  <c r="L276" i="58"/>
  <c r="K276" i="58"/>
  <c r="D276" i="58"/>
  <c r="R275" i="58"/>
  <c r="Q275" i="58"/>
  <c r="N275" i="58"/>
  <c r="M275" i="58"/>
  <c r="L275" i="58"/>
  <c r="K275" i="58"/>
  <c r="D275" i="58"/>
  <c r="R274" i="58"/>
  <c r="Q274" i="58"/>
  <c r="N274" i="58"/>
  <c r="M274" i="58"/>
  <c r="L274" i="58"/>
  <c r="K274" i="58"/>
  <c r="D274" i="58"/>
  <c r="R273" i="58"/>
  <c r="Q273" i="58"/>
  <c r="N273" i="58"/>
  <c r="M273" i="58"/>
  <c r="L273" i="58"/>
  <c r="K273" i="58"/>
  <c r="D273" i="58"/>
  <c r="R272" i="58"/>
  <c r="Q272" i="58"/>
  <c r="N272" i="58"/>
  <c r="M272" i="58"/>
  <c r="L272" i="58"/>
  <c r="K272" i="58"/>
  <c r="D272" i="58"/>
  <c r="R271" i="58"/>
  <c r="Q271" i="58"/>
  <c r="N271" i="58"/>
  <c r="M271" i="58"/>
  <c r="L271" i="58"/>
  <c r="K271" i="58"/>
  <c r="D271" i="58"/>
  <c r="R270" i="58"/>
  <c r="Q270" i="58"/>
  <c r="N270" i="58"/>
  <c r="M270" i="58"/>
  <c r="L270" i="58"/>
  <c r="K270" i="58"/>
  <c r="D270" i="58"/>
  <c r="R269" i="58"/>
  <c r="Q269" i="58"/>
  <c r="N269" i="58"/>
  <c r="M269" i="58"/>
  <c r="L269" i="58"/>
  <c r="K269" i="58"/>
  <c r="D269" i="58"/>
  <c r="R268" i="58"/>
  <c r="Q268" i="58"/>
  <c r="N268" i="58"/>
  <c r="M268" i="58"/>
  <c r="L268" i="58"/>
  <c r="K268" i="58"/>
  <c r="D268" i="58"/>
  <c r="R267" i="58"/>
  <c r="Q267" i="58"/>
  <c r="N267" i="58"/>
  <c r="M267" i="58"/>
  <c r="L267" i="58"/>
  <c r="K267" i="58"/>
  <c r="D267" i="58"/>
  <c r="R266" i="58"/>
  <c r="Q266" i="58"/>
  <c r="N266" i="58"/>
  <c r="M266" i="58"/>
  <c r="L266" i="58"/>
  <c r="K266" i="58"/>
  <c r="D266" i="58"/>
  <c r="R265" i="58"/>
  <c r="Q265" i="58"/>
  <c r="N265" i="58"/>
  <c r="M265" i="58"/>
  <c r="L265" i="58"/>
  <c r="K265" i="58"/>
  <c r="D265" i="58"/>
  <c r="R264" i="58"/>
  <c r="Q264" i="58"/>
  <c r="N264" i="58"/>
  <c r="M264" i="58"/>
  <c r="L264" i="58"/>
  <c r="K264" i="58"/>
  <c r="D264" i="58"/>
  <c r="R263" i="58"/>
  <c r="Q263" i="58"/>
  <c r="N263" i="58"/>
  <c r="M263" i="58"/>
  <c r="L263" i="58"/>
  <c r="K263" i="58"/>
  <c r="D263" i="58"/>
  <c r="R262" i="58"/>
  <c r="Q262" i="58"/>
  <c r="N262" i="58"/>
  <c r="M262" i="58"/>
  <c r="L262" i="58"/>
  <c r="K262" i="58"/>
  <c r="D262" i="58"/>
  <c r="R261" i="58"/>
  <c r="Q261" i="58"/>
  <c r="N261" i="58"/>
  <c r="M261" i="58"/>
  <c r="L261" i="58"/>
  <c r="K261" i="58"/>
  <c r="D261" i="58"/>
  <c r="R260" i="58"/>
  <c r="Q260" i="58"/>
  <c r="N260" i="58"/>
  <c r="M260" i="58"/>
  <c r="L260" i="58"/>
  <c r="K260" i="58"/>
  <c r="D260" i="58"/>
  <c r="R259" i="58"/>
  <c r="Q259" i="58"/>
  <c r="N259" i="58"/>
  <c r="M259" i="58"/>
  <c r="L259" i="58"/>
  <c r="K259" i="58"/>
  <c r="D259" i="58"/>
  <c r="R258" i="58"/>
  <c r="Q258" i="58"/>
  <c r="N258" i="58"/>
  <c r="M258" i="58"/>
  <c r="L258" i="58"/>
  <c r="K258" i="58"/>
  <c r="D258" i="58"/>
  <c r="R257" i="58"/>
  <c r="Q257" i="58"/>
  <c r="N257" i="58"/>
  <c r="M257" i="58"/>
  <c r="L257" i="58"/>
  <c r="K257" i="58"/>
  <c r="D257" i="58"/>
  <c r="R256" i="58"/>
  <c r="Q256" i="58"/>
  <c r="N256" i="58"/>
  <c r="M256" i="58"/>
  <c r="L256" i="58"/>
  <c r="K256" i="58"/>
  <c r="D256" i="58"/>
  <c r="R255" i="58"/>
  <c r="Q255" i="58"/>
  <c r="N255" i="58"/>
  <c r="M255" i="58"/>
  <c r="L255" i="58"/>
  <c r="K255" i="58"/>
  <c r="D255" i="58"/>
  <c r="R254" i="58"/>
  <c r="Q254" i="58"/>
  <c r="N254" i="58"/>
  <c r="M254" i="58"/>
  <c r="L254" i="58"/>
  <c r="K254" i="58"/>
  <c r="D254" i="58"/>
  <c r="R253" i="58"/>
  <c r="Q253" i="58"/>
  <c r="N253" i="58"/>
  <c r="M253" i="58"/>
  <c r="L253" i="58"/>
  <c r="K253" i="58"/>
  <c r="D253" i="58"/>
  <c r="R252" i="58"/>
  <c r="Q252" i="58"/>
  <c r="N252" i="58"/>
  <c r="M252" i="58"/>
  <c r="L252" i="58"/>
  <c r="K252" i="58"/>
  <c r="D252" i="58"/>
  <c r="R251" i="58"/>
  <c r="Q251" i="58"/>
  <c r="N251" i="58"/>
  <c r="M251" i="58"/>
  <c r="L251" i="58"/>
  <c r="K251" i="58"/>
  <c r="D251" i="58"/>
  <c r="R250" i="58"/>
  <c r="Q250" i="58"/>
  <c r="N250" i="58"/>
  <c r="M250" i="58"/>
  <c r="L250" i="58"/>
  <c r="K250" i="58"/>
  <c r="D250" i="58"/>
  <c r="R249" i="58"/>
  <c r="Q249" i="58"/>
  <c r="N249" i="58"/>
  <c r="M249" i="58"/>
  <c r="L249" i="58"/>
  <c r="K249" i="58"/>
  <c r="D249" i="58"/>
  <c r="R248" i="58"/>
  <c r="Q248" i="58"/>
  <c r="N248" i="58"/>
  <c r="M248" i="58"/>
  <c r="L248" i="58"/>
  <c r="K248" i="58"/>
  <c r="D248" i="58"/>
  <c r="R247" i="58"/>
  <c r="Q247" i="58"/>
  <c r="N247" i="58"/>
  <c r="M247" i="58"/>
  <c r="L247" i="58"/>
  <c r="K247" i="58"/>
  <c r="D247" i="58"/>
  <c r="R246" i="58"/>
  <c r="Q246" i="58"/>
  <c r="N246" i="58"/>
  <c r="M246" i="58"/>
  <c r="L246" i="58"/>
  <c r="K246" i="58"/>
  <c r="D246" i="58"/>
  <c r="R245" i="58"/>
  <c r="Q245" i="58"/>
  <c r="N245" i="58"/>
  <c r="M245" i="58"/>
  <c r="L245" i="58"/>
  <c r="K245" i="58"/>
  <c r="D245" i="58"/>
  <c r="R244" i="58"/>
  <c r="Q244" i="58"/>
  <c r="N244" i="58"/>
  <c r="M244" i="58"/>
  <c r="L244" i="58"/>
  <c r="K244" i="58"/>
  <c r="D244" i="58"/>
  <c r="R243" i="58"/>
  <c r="Q243" i="58"/>
  <c r="N243" i="58"/>
  <c r="M243" i="58"/>
  <c r="L243" i="58"/>
  <c r="K243" i="58"/>
  <c r="D243" i="58"/>
  <c r="R242" i="58"/>
  <c r="Q242" i="58"/>
  <c r="N242" i="58"/>
  <c r="M242" i="58"/>
  <c r="L242" i="58"/>
  <c r="K242" i="58"/>
  <c r="D242" i="58"/>
  <c r="R241" i="58"/>
  <c r="Q241" i="58"/>
  <c r="N241" i="58"/>
  <c r="M241" i="58"/>
  <c r="L241" i="58"/>
  <c r="K241" i="58"/>
  <c r="D241" i="58"/>
  <c r="R240" i="58"/>
  <c r="Q240" i="58"/>
  <c r="N240" i="58"/>
  <c r="M240" i="58"/>
  <c r="L240" i="58"/>
  <c r="K240" i="58"/>
  <c r="D240" i="58"/>
  <c r="R239" i="58"/>
  <c r="Q239" i="58"/>
  <c r="N239" i="58"/>
  <c r="M239" i="58"/>
  <c r="L239" i="58"/>
  <c r="K239" i="58"/>
  <c r="D239" i="58"/>
  <c r="R238" i="58"/>
  <c r="Q238" i="58"/>
  <c r="N238" i="58"/>
  <c r="M238" i="58"/>
  <c r="L238" i="58"/>
  <c r="K238" i="58"/>
  <c r="D238" i="58"/>
  <c r="R237" i="58"/>
  <c r="Q237" i="58"/>
  <c r="N237" i="58"/>
  <c r="M237" i="58"/>
  <c r="L237" i="58"/>
  <c r="K237" i="58"/>
  <c r="D237" i="58"/>
  <c r="R236" i="58"/>
  <c r="Q236" i="58"/>
  <c r="N236" i="58"/>
  <c r="M236" i="58"/>
  <c r="L236" i="58"/>
  <c r="K236" i="58"/>
  <c r="D236" i="58"/>
  <c r="R235" i="58"/>
  <c r="Q235" i="58"/>
  <c r="N235" i="58"/>
  <c r="M235" i="58"/>
  <c r="L235" i="58"/>
  <c r="K235" i="58"/>
  <c r="D235" i="58"/>
  <c r="R234" i="58"/>
  <c r="Q234" i="58"/>
  <c r="N234" i="58"/>
  <c r="M234" i="58"/>
  <c r="L234" i="58"/>
  <c r="K234" i="58"/>
  <c r="D234" i="58"/>
  <c r="R233" i="58"/>
  <c r="Q233" i="58"/>
  <c r="N233" i="58"/>
  <c r="M233" i="58"/>
  <c r="L233" i="58"/>
  <c r="K233" i="58"/>
  <c r="D233" i="58"/>
  <c r="R232" i="58"/>
  <c r="Q232" i="58"/>
  <c r="N232" i="58"/>
  <c r="M232" i="58"/>
  <c r="L232" i="58"/>
  <c r="K232" i="58"/>
  <c r="D232" i="58"/>
  <c r="R231" i="58"/>
  <c r="Q231" i="58"/>
  <c r="N231" i="58"/>
  <c r="M231" i="58"/>
  <c r="L231" i="58"/>
  <c r="K231" i="58"/>
  <c r="D231" i="58"/>
  <c r="R230" i="58"/>
  <c r="Q230" i="58"/>
  <c r="N230" i="58"/>
  <c r="M230" i="58"/>
  <c r="L230" i="58"/>
  <c r="K230" i="58"/>
  <c r="D230" i="58"/>
  <c r="R229" i="58"/>
  <c r="Q229" i="58"/>
  <c r="N229" i="58"/>
  <c r="M229" i="58"/>
  <c r="L229" i="58"/>
  <c r="K229" i="58"/>
  <c r="D229" i="58"/>
  <c r="R228" i="58"/>
  <c r="Q228" i="58"/>
  <c r="N228" i="58"/>
  <c r="M228" i="58"/>
  <c r="L228" i="58"/>
  <c r="K228" i="58"/>
  <c r="D228" i="58"/>
  <c r="R227" i="58"/>
  <c r="Q227" i="58"/>
  <c r="N227" i="58"/>
  <c r="M227" i="58"/>
  <c r="L227" i="58"/>
  <c r="K227" i="58"/>
  <c r="D227" i="58"/>
  <c r="R226" i="58"/>
  <c r="Q226" i="58"/>
  <c r="N226" i="58"/>
  <c r="M226" i="58"/>
  <c r="L226" i="58"/>
  <c r="K226" i="58"/>
  <c r="D226" i="58"/>
  <c r="R225" i="58"/>
  <c r="Q225" i="58"/>
  <c r="N225" i="58"/>
  <c r="M225" i="58"/>
  <c r="L225" i="58"/>
  <c r="K225" i="58"/>
  <c r="D225" i="58"/>
  <c r="R224" i="58"/>
  <c r="Q224" i="58"/>
  <c r="N224" i="58"/>
  <c r="M224" i="58"/>
  <c r="L224" i="58"/>
  <c r="K224" i="58"/>
  <c r="D224" i="58"/>
  <c r="R223" i="58"/>
  <c r="Q223" i="58"/>
  <c r="N223" i="58"/>
  <c r="M223" i="58"/>
  <c r="L223" i="58"/>
  <c r="K223" i="58"/>
  <c r="D223" i="58"/>
  <c r="R222" i="58"/>
  <c r="Q222" i="58"/>
  <c r="N222" i="58"/>
  <c r="M222" i="58"/>
  <c r="L222" i="58"/>
  <c r="K222" i="58"/>
  <c r="D222" i="58"/>
  <c r="R221" i="58"/>
  <c r="Q221" i="58"/>
  <c r="N221" i="58"/>
  <c r="M221" i="58"/>
  <c r="L221" i="58"/>
  <c r="K221" i="58"/>
  <c r="D221" i="58"/>
  <c r="R220" i="58"/>
  <c r="Q220" i="58"/>
  <c r="N220" i="58"/>
  <c r="M220" i="58"/>
  <c r="L220" i="58"/>
  <c r="K220" i="58"/>
  <c r="D220" i="58"/>
  <c r="R219" i="58"/>
  <c r="Q219" i="58"/>
  <c r="N219" i="58"/>
  <c r="M219" i="58"/>
  <c r="L219" i="58"/>
  <c r="K219" i="58"/>
  <c r="D219" i="58"/>
  <c r="R218" i="58"/>
  <c r="Q218" i="58"/>
  <c r="N218" i="58"/>
  <c r="M218" i="58"/>
  <c r="L218" i="58"/>
  <c r="K218" i="58"/>
  <c r="D218" i="58"/>
  <c r="R217" i="58"/>
  <c r="Q217" i="58"/>
  <c r="N217" i="58"/>
  <c r="M217" i="58"/>
  <c r="L217" i="58"/>
  <c r="K217" i="58"/>
  <c r="D217" i="58"/>
  <c r="R216" i="58"/>
  <c r="Q216" i="58"/>
  <c r="N216" i="58"/>
  <c r="M216" i="58"/>
  <c r="L216" i="58"/>
  <c r="K216" i="58"/>
  <c r="D216" i="58"/>
  <c r="R215" i="58"/>
  <c r="Q215" i="58"/>
  <c r="N215" i="58"/>
  <c r="M215" i="58"/>
  <c r="L215" i="58"/>
  <c r="K215" i="58"/>
  <c r="D215" i="58"/>
  <c r="R214" i="58"/>
  <c r="Q214" i="58"/>
  <c r="N214" i="58"/>
  <c r="M214" i="58"/>
  <c r="L214" i="58"/>
  <c r="K214" i="58"/>
  <c r="D214" i="58"/>
  <c r="R213" i="58"/>
  <c r="Q213" i="58"/>
  <c r="N213" i="58"/>
  <c r="M213" i="58"/>
  <c r="L213" i="58"/>
  <c r="K213" i="58"/>
  <c r="D213" i="58"/>
  <c r="R212" i="58"/>
  <c r="Q212" i="58"/>
  <c r="N212" i="58"/>
  <c r="M212" i="58"/>
  <c r="L212" i="58"/>
  <c r="K212" i="58"/>
  <c r="O212" i="58" s="1"/>
  <c r="D212" i="58"/>
  <c r="R211" i="58"/>
  <c r="Q211" i="58"/>
  <c r="N211" i="58"/>
  <c r="M211" i="58"/>
  <c r="L211" i="58"/>
  <c r="K211" i="58"/>
  <c r="D211" i="58"/>
  <c r="R210" i="58"/>
  <c r="Q210" i="58"/>
  <c r="N210" i="58"/>
  <c r="M210" i="58"/>
  <c r="L210" i="58"/>
  <c r="K210" i="58"/>
  <c r="D210" i="58"/>
  <c r="R209" i="58"/>
  <c r="Q209" i="58"/>
  <c r="N209" i="58"/>
  <c r="M209" i="58"/>
  <c r="L209" i="58"/>
  <c r="K209" i="58"/>
  <c r="D209" i="58"/>
  <c r="R208" i="58"/>
  <c r="Q208" i="58"/>
  <c r="N208" i="58"/>
  <c r="M208" i="58"/>
  <c r="L208" i="58"/>
  <c r="K208" i="58"/>
  <c r="D208" i="58"/>
  <c r="R207" i="58"/>
  <c r="Q207" i="58"/>
  <c r="N207" i="58"/>
  <c r="M207" i="58"/>
  <c r="L207" i="58"/>
  <c r="K207" i="58"/>
  <c r="D207" i="58"/>
  <c r="R206" i="58"/>
  <c r="Q206" i="58"/>
  <c r="N206" i="58"/>
  <c r="M206" i="58"/>
  <c r="L206" i="58"/>
  <c r="K206" i="58"/>
  <c r="D206" i="58"/>
  <c r="R205" i="58"/>
  <c r="Q205" i="58"/>
  <c r="N205" i="58"/>
  <c r="M205" i="58"/>
  <c r="L205" i="58"/>
  <c r="K205" i="58"/>
  <c r="D205" i="58"/>
  <c r="R204" i="58"/>
  <c r="Q204" i="58"/>
  <c r="N204" i="58"/>
  <c r="M204" i="58"/>
  <c r="L204" i="58"/>
  <c r="K204" i="58"/>
  <c r="D204" i="58"/>
  <c r="R203" i="58"/>
  <c r="Q203" i="58"/>
  <c r="N203" i="58"/>
  <c r="M203" i="58"/>
  <c r="L203" i="58"/>
  <c r="K203" i="58"/>
  <c r="D203" i="58"/>
  <c r="R202" i="58"/>
  <c r="Q202" i="58"/>
  <c r="N202" i="58"/>
  <c r="M202" i="58"/>
  <c r="L202" i="58"/>
  <c r="K202" i="58"/>
  <c r="D202" i="58"/>
  <c r="R201" i="58"/>
  <c r="Q201" i="58"/>
  <c r="N201" i="58"/>
  <c r="M201" i="58"/>
  <c r="L201" i="58"/>
  <c r="K201" i="58"/>
  <c r="D201" i="58"/>
  <c r="R200" i="58"/>
  <c r="Q200" i="58"/>
  <c r="N200" i="58"/>
  <c r="M200" i="58"/>
  <c r="L200" i="58"/>
  <c r="K200" i="58"/>
  <c r="D200" i="58"/>
  <c r="R199" i="58"/>
  <c r="Q199" i="58"/>
  <c r="N199" i="58"/>
  <c r="M199" i="58"/>
  <c r="L199" i="58"/>
  <c r="K199" i="58"/>
  <c r="D199" i="58"/>
  <c r="R198" i="58"/>
  <c r="Q198" i="58"/>
  <c r="N198" i="58"/>
  <c r="M198" i="58"/>
  <c r="L198" i="58"/>
  <c r="K198" i="58"/>
  <c r="D198" i="58"/>
  <c r="R197" i="58"/>
  <c r="Q197" i="58"/>
  <c r="N197" i="58"/>
  <c r="M197" i="58"/>
  <c r="L197" i="58"/>
  <c r="K197" i="58"/>
  <c r="D197" i="58"/>
  <c r="R196" i="58"/>
  <c r="Q196" i="58"/>
  <c r="N196" i="58"/>
  <c r="M196" i="58"/>
  <c r="L196" i="58"/>
  <c r="K196" i="58"/>
  <c r="D196" i="58"/>
  <c r="R195" i="58"/>
  <c r="Q195" i="58"/>
  <c r="N195" i="58"/>
  <c r="M195" i="58"/>
  <c r="L195" i="58"/>
  <c r="K195" i="58"/>
  <c r="D195" i="58"/>
  <c r="R194" i="58"/>
  <c r="Q194" i="58"/>
  <c r="N194" i="58"/>
  <c r="M194" i="58"/>
  <c r="L194" i="58"/>
  <c r="K194" i="58"/>
  <c r="D194" i="58"/>
  <c r="R193" i="58"/>
  <c r="Q193" i="58"/>
  <c r="N193" i="58"/>
  <c r="M193" i="58"/>
  <c r="L193" i="58"/>
  <c r="K193" i="58"/>
  <c r="D193" i="58"/>
  <c r="R192" i="58"/>
  <c r="Q192" i="58"/>
  <c r="N192" i="58"/>
  <c r="M192" i="58"/>
  <c r="L192" i="58"/>
  <c r="K192" i="58"/>
  <c r="D192" i="58"/>
  <c r="R191" i="58"/>
  <c r="Q191" i="58"/>
  <c r="N191" i="58"/>
  <c r="M191" i="58"/>
  <c r="L191" i="58"/>
  <c r="K191" i="58"/>
  <c r="D191" i="58"/>
  <c r="R190" i="58"/>
  <c r="Q190" i="58"/>
  <c r="N190" i="58"/>
  <c r="M190" i="58"/>
  <c r="L190" i="58"/>
  <c r="K190" i="58"/>
  <c r="D190" i="58"/>
  <c r="R189" i="58"/>
  <c r="Q189" i="58"/>
  <c r="N189" i="58"/>
  <c r="M189" i="58"/>
  <c r="L189" i="58"/>
  <c r="K189" i="58"/>
  <c r="D189" i="58"/>
  <c r="R188" i="58"/>
  <c r="Q188" i="58"/>
  <c r="N188" i="58"/>
  <c r="M188" i="58"/>
  <c r="L188" i="58"/>
  <c r="K188" i="58"/>
  <c r="P188" i="58" s="1"/>
  <c r="D188" i="58"/>
  <c r="R187" i="58"/>
  <c r="Q187" i="58"/>
  <c r="N187" i="58"/>
  <c r="M187" i="58"/>
  <c r="L187" i="58"/>
  <c r="K187" i="58"/>
  <c r="D187" i="58"/>
  <c r="R186" i="58"/>
  <c r="Q186" i="58"/>
  <c r="N186" i="58"/>
  <c r="M186" i="58"/>
  <c r="L186" i="58"/>
  <c r="K186" i="58"/>
  <c r="D186" i="58"/>
  <c r="R185" i="58"/>
  <c r="Q185" i="58"/>
  <c r="N185" i="58"/>
  <c r="M185" i="58"/>
  <c r="L185" i="58"/>
  <c r="K185" i="58"/>
  <c r="D185" i="58"/>
  <c r="R184" i="58"/>
  <c r="Q184" i="58"/>
  <c r="N184" i="58"/>
  <c r="M184" i="58"/>
  <c r="L184" i="58"/>
  <c r="K184" i="58"/>
  <c r="D184" i="58"/>
  <c r="R183" i="58"/>
  <c r="Q183" i="58"/>
  <c r="N183" i="58"/>
  <c r="M183" i="58"/>
  <c r="L183" i="58"/>
  <c r="K183" i="58"/>
  <c r="D183" i="58"/>
  <c r="R182" i="58"/>
  <c r="Q182" i="58"/>
  <c r="N182" i="58"/>
  <c r="M182" i="58"/>
  <c r="L182" i="58"/>
  <c r="K182" i="58"/>
  <c r="D182" i="58"/>
  <c r="R181" i="58"/>
  <c r="Q181" i="58"/>
  <c r="N181" i="58"/>
  <c r="M181" i="58"/>
  <c r="L181" i="58"/>
  <c r="K181" i="58"/>
  <c r="D181" i="58"/>
  <c r="R180" i="58"/>
  <c r="Q180" i="58"/>
  <c r="N180" i="58"/>
  <c r="M180" i="58"/>
  <c r="L180" i="58"/>
  <c r="K180" i="58"/>
  <c r="D180" i="58"/>
  <c r="R179" i="58"/>
  <c r="Q179" i="58"/>
  <c r="N179" i="58"/>
  <c r="M179" i="58"/>
  <c r="L179" i="58"/>
  <c r="K179" i="58"/>
  <c r="D179" i="58"/>
  <c r="R178" i="58"/>
  <c r="Q178" i="58"/>
  <c r="N178" i="58"/>
  <c r="M178" i="58"/>
  <c r="L178" i="58"/>
  <c r="K178" i="58"/>
  <c r="D178" i="58"/>
  <c r="R177" i="58"/>
  <c r="Q177" i="58"/>
  <c r="N177" i="58"/>
  <c r="M177" i="58"/>
  <c r="L177" i="58"/>
  <c r="K177" i="58"/>
  <c r="D177" i="58"/>
  <c r="R176" i="58"/>
  <c r="Q176" i="58"/>
  <c r="N176" i="58"/>
  <c r="M176" i="58"/>
  <c r="L176" i="58"/>
  <c r="K176" i="58"/>
  <c r="D176" i="58"/>
  <c r="R175" i="58"/>
  <c r="Q175" i="58"/>
  <c r="N175" i="58"/>
  <c r="M175" i="58"/>
  <c r="L175" i="58"/>
  <c r="K175" i="58"/>
  <c r="D175" i="58"/>
  <c r="R174" i="58"/>
  <c r="Q174" i="58"/>
  <c r="N174" i="58"/>
  <c r="M174" i="58"/>
  <c r="L174" i="58"/>
  <c r="K174" i="58"/>
  <c r="D174" i="58"/>
  <c r="R173" i="58"/>
  <c r="Q173" i="58"/>
  <c r="N173" i="58"/>
  <c r="M173" i="58"/>
  <c r="L173" i="58"/>
  <c r="K173" i="58"/>
  <c r="D173" i="58"/>
  <c r="R172" i="58"/>
  <c r="Q172" i="58"/>
  <c r="N172" i="58"/>
  <c r="M172" i="58"/>
  <c r="L172" i="58"/>
  <c r="K172" i="58"/>
  <c r="D172" i="58"/>
  <c r="R171" i="58"/>
  <c r="Q171" i="58"/>
  <c r="N171" i="58"/>
  <c r="M171" i="58"/>
  <c r="L171" i="58"/>
  <c r="K171" i="58"/>
  <c r="D171" i="58"/>
  <c r="R170" i="58"/>
  <c r="Q170" i="58"/>
  <c r="N170" i="58"/>
  <c r="M170" i="58"/>
  <c r="L170" i="58"/>
  <c r="K170" i="58"/>
  <c r="D170" i="58"/>
  <c r="R169" i="58"/>
  <c r="Q169" i="58"/>
  <c r="N169" i="58"/>
  <c r="M169" i="58"/>
  <c r="L169" i="58"/>
  <c r="K169" i="58"/>
  <c r="D169" i="58"/>
  <c r="R168" i="58"/>
  <c r="Q168" i="58"/>
  <c r="N168" i="58"/>
  <c r="M168" i="58"/>
  <c r="L168" i="58"/>
  <c r="K168" i="58"/>
  <c r="D168" i="58"/>
  <c r="R167" i="58"/>
  <c r="Q167" i="58"/>
  <c r="N167" i="58"/>
  <c r="M167" i="58"/>
  <c r="L167" i="58"/>
  <c r="K167" i="58"/>
  <c r="D167" i="58"/>
  <c r="R166" i="58"/>
  <c r="Q166" i="58"/>
  <c r="N166" i="58"/>
  <c r="M166" i="58"/>
  <c r="L166" i="58"/>
  <c r="K166" i="58"/>
  <c r="D166" i="58"/>
  <c r="R165" i="58"/>
  <c r="Q165" i="58"/>
  <c r="N165" i="58"/>
  <c r="M165" i="58"/>
  <c r="L165" i="58"/>
  <c r="K165" i="58"/>
  <c r="D165" i="58"/>
  <c r="R164" i="58"/>
  <c r="Q164" i="58"/>
  <c r="N164" i="58"/>
  <c r="M164" i="58"/>
  <c r="L164" i="58"/>
  <c r="K164" i="58"/>
  <c r="D164" i="58"/>
  <c r="R163" i="58"/>
  <c r="Q163" i="58"/>
  <c r="N163" i="58"/>
  <c r="M163" i="58"/>
  <c r="L163" i="58"/>
  <c r="K163" i="58"/>
  <c r="D163" i="58"/>
  <c r="R162" i="58"/>
  <c r="Q162" i="58"/>
  <c r="N162" i="58"/>
  <c r="M162" i="58"/>
  <c r="L162" i="58"/>
  <c r="K162" i="58"/>
  <c r="D162" i="58"/>
  <c r="R161" i="58"/>
  <c r="Q161" i="58"/>
  <c r="N161" i="58"/>
  <c r="M161" i="58"/>
  <c r="L161" i="58"/>
  <c r="K161" i="58"/>
  <c r="D161" i="58"/>
  <c r="R160" i="58"/>
  <c r="Q160" i="58"/>
  <c r="N160" i="58"/>
  <c r="M160" i="58"/>
  <c r="L160" i="58"/>
  <c r="K160" i="58"/>
  <c r="D160" i="58"/>
  <c r="R159" i="58"/>
  <c r="Q159" i="58"/>
  <c r="N159" i="58"/>
  <c r="M159" i="58"/>
  <c r="L159" i="58"/>
  <c r="K159" i="58"/>
  <c r="D159" i="58"/>
  <c r="R158" i="58"/>
  <c r="Q158" i="58"/>
  <c r="N158" i="58"/>
  <c r="M158" i="58"/>
  <c r="L158" i="58"/>
  <c r="K158" i="58"/>
  <c r="D158" i="58"/>
  <c r="R157" i="58"/>
  <c r="Q157" i="58"/>
  <c r="N157" i="58"/>
  <c r="M157" i="58"/>
  <c r="L157" i="58"/>
  <c r="K157" i="58"/>
  <c r="D157" i="58"/>
  <c r="R156" i="58"/>
  <c r="Q156" i="58"/>
  <c r="N156" i="58"/>
  <c r="M156" i="58"/>
  <c r="L156" i="58"/>
  <c r="K156" i="58"/>
  <c r="D156" i="58"/>
  <c r="R155" i="58"/>
  <c r="Q155" i="58"/>
  <c r="N155" i="58"/>
  <c r="M155" i="58"/>
  <c r="L155" i="58"/>
  <c r="K155" i="58"/>
  <c r="D155" i="58"/>
  <c r="R154" i="58"/>
  <c r="Q154" i="58"/>
  <c r="N154" i="58"/>
  <c r="M154" i="58"/>
  <c r="L154" i="58"/>
  <c r="K154" i="58"/>
  <c r="D154" i="58"/>
  <c r="R153" i="58"/>
  <c r="Q153" i="58"/>
  <c r="N153" i="58"/>
  <c r="M153" i="58"/>
  <c r="L153" i="58"/>
  <c r="K153" i="58"/>
  <c r="D153" i="58"/>
  <c r="R152" i="58"/>
  <c r="Q152" i="58"/>
  <c r="N152" i="58"/>
  <c r="M152" i="58"/>
  <c r="L152" i="58"/>
  <c r="K152" i="58"/>
  <c r="D152" i="58"/>
  <c r="R151" i="58"/>
  <c r="Q151" i="58"/>
  <c r="N151" i="58"/>
  <c r="M151" i="58"/>
  <c r="L151" i="58"/>
  <c r="K151" i="58"/>
  <c r="D151" i="58"/>
  <c r="R150" i="58"/>
  <c r="Q150" i="58"/>
  <c r="N150" i="58"/>
  <c r="M150" i="58"/>
  <c r="L150" i="58"/>
  <c r="K150" i="58"/>
  <c r="D150" i="58"/>
  <c r="R149" i="58"/>
  <c r="Q149" i="58"/>
  <c r="N149" i="58"/>
  <c r="M149" i="58"/>
  <c r="L149" i="58"/>
  <c r="K149" i="58"/>
  <c r="D149" i="58"/>
  <c r="R148" i="58"/>
  <c r="Q148" i="58"/>
  <c r="N148" i="58"/>
  <c r="M148" i="58"/>
  <c r="L148" i="58"/>
  <c r="K148" i="58"/>
  <c r="D148" i="58"/>
  <c r="R147" i="58"/>
  <c r="Q147" i="58"/>
  <c r="N147" i="58"/>
  <c r="M147" i="58"/>
  <c r="L147" i="58"/>
  <c r="K147" i="58"/>
  <c r="D147" i="58"/>
  <c r="R146" i="58"/>
  <c r="Q146" i="58"/>
  <c r="N146" i="58"/>
  <c r="M146" i="58"/>
  <c r="L146" i="58"/>
  <c r="K146" i="58"/>
  <c r="D146" i="58"/>
  <c r="R145" i="58"/>
  <c r="Q145" i="58"/>
  <c r="N145" i="58"/>
  <c r="M145" i="58"/>
  <c r="L145" i="58"/>
  <c r="K145" i="58"/>
  <c r="D145" i="58"/>
  <c r="R144" i="58"/>
  <c r="Q144" i="58"/>
  <c r="N144" i="58"/>
  <c r="M144" i="58"/>
  <c r="L144" i="58"/>
  <c r="K144" i="58"/>
  <c r="D144" i="58"/>
  <c r="R143" i="58"/>
  <c r="Q143" i="58"/>
  <c r="N143" i="58"/>
  <c r="M143" i="58"/>
  <c r="L143" i="58"/>
  <c r="K143" i="58"/>
  <c r="D143" i="58"/>
  <c r="R142" i="58"/>
  <c r="Q142" i="58"/>
  <c r="N142" i="58"/>
  <c r="M142" i="58"/>
  <c r="L142" i="58"/>
  <c r="K142" i="58"/>
  <c r="D142" i="58"/>
  <c r="R141" i="58"/>
  <c r="Q141" i="58"/>
  <c r="N141" i="58"/>
  <c r="M141" i="58"/>
  <c r="L141" i="58"/>
  <c r="K141" i="58"/>
  <c r="D141" i="58"/>
  <c r="R140" i="58"/>
  <c r="Q140" i="58"/>
  <c r="N140" i="58"/>
  <c r="M140" i="58"/>
  <c r="L140" i="58"/>
  <c r="K140" i="58"/>
  <c r="D140" i="58"/>
  <c r="R139" i="58"/>
  <c r="Q139" i="58"/>
  <c r="N139" i="58"/>
  <c r="M139" i="58"/>
  <c r="L139" i="58"/>
  <c r="K139" i="58"/>
  <c r="D139" i="58"/>
  <c r="R138" i="58"/>
  <c r="Q138" i="58"/>
  <c r="N138" i="58"/>
  <c r="M138" i="58"/>
  <c r="L138" i="58"/>
  <c r="K138" i="58"/>
  <c r="D138" i="58"/>
  <c r="R137" i="58"/>
  <c r="Q137" i="58"/>
  <c r="N137" i="58"/>
  <c r="M137" i="58"/>
  <c r="L137" i="58"/>
  <c r="K137" i="58"/>
  <c r="D137" i="58"/>
  <c r="R136" i="58"/>
  <c r="Q136" i="58"/>
  <c r="N136" i="58"/>
  <c r="M136" i="58"/>
  <c r="L136" i="58"/>
  <c r="K136" i="58"/>
  <c r="D136" i="58"/>
  <c r="R135" i="58"/>
  <c r="Q135" i="58"/>
  <c r="N135" i="58"/>
  <c r="M135" i="58"/>
  <c r="L135" i="58"/>
  <c r="K135" i="58"/>
  <c r="D135" i="58"/>
  <c r="R134" i="58"/>
  <c r="Q134" i="58"/>
  <c r="N134" i="58"/>
  <c r="M134" i="58"/>
  <c r="L134" i="58"/>
  <c r="K134" i="58"/>
  <c r="D134" i="58"/>
  <c r="R133" i="58"/>
  <c r="Q133" i="58"/>
  <c r="N133" i="58"/>
  <c r="M133" i="58"/>
  <c r="L133" i="58"/>
  <c r="K133" i="58"/>
  <c r="D133" i="58"/>
  <c r="R132" i="58"/>
  <c r="Q132" i="58"/>
  <c r="N132" i="58"/>
  <c r="M132" i="58"/>
  <c r="L132" i="58"/>
  <c r="K132" i="58"/>
  <c r="D132" i="58"/>
  <c r="R131" i="58"/>
  <c r="Q131" i="58"/>
  <c r="N131" i="58"/>
  <c r="M131" i="58"/>
  <c r="L131" i="58"/>
  <c r="K131" i="58"/>
  <c r="D131" i="58"/>
  <c r="R130" i="58"/>
  <c r="Q130" i="58"/>
  <c r="N130" i="58"/>
  <c r="M130" i="58"/>
  <c r="L130" i="58"/>
  <c r="K130" i="58"/>
  <c r="D130" i="58"/>
  <c r="R129" i="58"/>
  <c r="Q129" i="58"/>
  <c r="N129" i="58"/>
  <c r="M129" i="58"/>
  <c r="L129" i="58"/>
  <c r="K129" i="58"/>
  <c r="D129" i="58"/>
  <c r="R128" i="58"/>
  <c r="Q128" i="58"/>
  <c r="N128" i="58"/>
  <c r="M128" i="58"/>
  <c r="L128" i="58"/>
  <c r="K128" i="58"/>
  <c r="D128" i="58"/>
  <c r="R127" i="58"/>
  <c r="Q127" i="58"/>
  <c r="N127" i="58"/>
  <c r="M127" i="58"/>
  <c r="L127" i="58"/>
  <c r="K127" i="58"/>
  <c r="D127" i="58"/>
  <c r="R126" i="58"/>
  <c r="Q126" i="58"/>
  <c r="N126" i="58"/>
  <c r="M126" i="58"/>
  <c r="L126" i="58"/>
  <c r="K126" i="58"/>
  <c r="D126" i="58"/>
  <c r="R125" i="58"/>
  <c r="Q125" i="58"/>
  <c r="N125" i="58"/>
  <c r="M125" i="58"/>
  <c r="L125" i="58"/>
  <c r="K125" i="58"/>
  <c r="D125" i="58"/>
  <c r="R124" i="58"/>
  <c r="Q124" i="58"/>
  <c r="N124" i="58"/>
  <c r="M124" i="58"/>
  <c r="L124" i="58"/>
  <c r="K124" i="58"/>
  <c r="D124" i="58"/>
  <c r="R123" i="58"/>
  <c r="Q123" i="58"/>
  <c r="N123" i="58"/>
  <c r="M123" i="58"/>
  <c r="L123" i="58"/>
  <c r="K123" i="58"/>
  <c r="D123" i="58"/>
  <c r="R122" i="58"/>
  <c r="Q122" i="58"/>
  <c r="N122" i="58"/>
  <c r="M122" i="58"/>
  <c r="L122" i="58"/>
  <c r="K122" i="58"/>
  <c r="D122" i="58"/>
  <c r="R121" i="58"/>
  <c r="Q121" i="58"/>
  <c r="N121" i="58"/>
  <c r="M121" i="58"/>
  <c r="L121" i="58"/>
  <c r="K121" i="58"/>
  <c r="D121" i="58"/>
  <c r="R120" i="58"/>
  <c r="Q120" i="58"/>
  <c r="N120" i="58"/>
  <c r="M120" i="58"/>
  <c r="L120" i="58"/>
  <c r="K120" i="58"/>
  <c r="D120" i="58"/>
  <c r="R119" i="58"/>
  <c r="Q119" i="58"/>
  <c r="N119" i="58"/>
  <c r="M119" i="58"/>
  <c r="L119" i="58"/>
  <c r="K119" i="58"/>
  <c r="D119" i="58"/>
  <c r="R118" i="58"/>
  <c r="Q118" i="58"/>
  <c r="N118" i="58"/>
  <c r="M118" i="58"/>
  <c r="L118" i="58"/>
  <c r="K118" i="58"/>
  <c r="D118" i="58"/>
  <c r="R117" i="58"/>
  <c r="Q117" i="58"/>
  <c r="N117" i="58"/>
  <c r="M117" i="58"/>
  <c r="L117" i="58"/>
  <c r="K117" i="58"/>
  <c r="D117" i="58"/>
  <c r="R116" i="58"/>
  <c r="Q116" i="58"/>
  <c r="N116" i="58"/>
  <c r="M116" i="58"/>
  <c r="L116" i="58"/>
  <c r="K116" i="58"/>
  <c r="D116" i="58"/>
  <c r="R115" i="58"/>
  <c r="Q115" i="58"/>
  <c r="N115" i="58"/>
  <c r="M115" i="58"/>
  <c r="L115" i="58"/>
  <c r="K115" i="58"/>
  <c r="D115" i="58"/>
  <c r="R114" i="58"/>
  <c r="Q114" i="58"/>
  <c r="N114" i="58"/>
  <c r="M114" i="58"/>
  <c r="L114" i="58"/>
  <c r="K114" i="58"/>
  <c r="D114" i="58"/>
  <c r="R113" i="58"/>
  <c r="Q113" i="58"/>
  <c r="N113" i="58"/>
  <c r="M113" i="58"/>
  <c r="L113" i="58"/>
  <c r="K113" i="58"/>
  <c r="D113" i="58"/>
  <c r="R112" i="58"/>
  <c r="Q112" i="58"/>
  <c r="N112" i="58"/>
  <c r="M112" i="58"/>
  <c r="L112" i="58"/>
  <c r="K112" i="58"/>
  <c r="D112" i="58"/>
  <c r="R111" i="58"/>
  <c r="Q111" i="58"/>
  <c r="N111" i="58"/>
  <c r="M111" i="58"/>
  <c r="L111" i="58"/>
  <c r="K111" i="58"/>
  <c r="D111" i="58"/>
  <c r="R110" i="58"/>
  <c r="Q110" i="58"/>
  <c r="N110" i="58"/>
  <c r="M110" i="58"/>
  <c r="L110" i="58"/>
  <c r="K110" i="58"/>
  <c r="D110" i="58"/>
  <c r="R109" i="58"/>
  <c r="Q109" i="58"/>
  <c r="N109" i="58"/>
  <c r="M109" i="58"/>
  <c r="L109" i="58"/>
  <c r="K109" i="58"/>
  <c r="D109" i="58"/>
  <c r="R108" i="58"/>
  <c r="Q108" i="58"/>
  <c r="N108" i="58"/>
  <c r="M108" i="58"/>
  <c r="L108" i="58"/>
  <c r="K108" i="58"/>
  <c r="D108" i="58"/>
  <c r="R107" i="58"/>
  <c r="Q107" i="58"/>
  <c r="N107" i="58"/>
  <c r="M107" i="58"/>
  <c r="L107" i="58"/>
  <c r="K107" i="58"/>
  <c r="D107" i="58"/>
  <c r="R106" i="58"/>
  <c r="Q106" i="58"/>
  <c r="N106" i="58"/>
  <c r="M106" i="58"/>
  <c r="L106" i="58"/>
  <c r="K106" i="58"/>
  <c r="D106" i="58"/>
  <c r="R105" i="58"/>
  <c r="Q105" i="58"/>
  <c r="N105" i="58"/>
  <c r="M105" i="58"/>
  <c r="L105" i="58"/>
  <c r="K105" i="58"/>
  <c r="D105" i="58"/>
  <c r="R104" i="58"/>
  <c r="Q104" i="58"/>
  <c r="N104" i="58"/>
  <c r="M104" i="58"/>
  <c r="L104" i="58"/>
  <c r="K104" i="58"/>
  <c r="O104" i="58" s="1"/>
  <c r="D104" i="58"/>
  <c r="R103" i="58"/>
  <c r="Q103" i="58"/>
  <c r="N103" i="58"/>
  <c r="M103" i="58"/>
  <c r="L103" i="58"/>
  <c r="K103" i="58"/>
  <c r="D103" i="58"/>
  <c r="R102" i="58"/>
  <c r="Q102" i="58"/>
  <c r="N102" i="58"/>
  <c r="M102" i="58"/>
  <c r="L102" i="58"/>
  <c r="K102" i="58"/>
  <c r="D102" i="58"/>
  <c r="R101" i="58"/>
  <c r="Q101" i="58"/>
  <c r="N101" i="58"/>
  <c r="M101" i="58"/>
  <c r="L101" i="58"/>
  <c r="K101" i="58"/>
  <c r="D101" i="58"/>
  <c r="R100" i="58"/>
  <c r="Q100" i="58"/>
  <c r="N100" i="58"/>
  <c r="M100" i="58"/>
  <c r="L100" i="58"/>
  <c r="K100" i="58"/>
  <c r="D100" i="58"/>
  <c r="R99" i="58"/>
  <c r="Q99" i="58"/>
  <c r="N99" i="58"/>
  <c r="M99" i="58"/>
  <c r="L99" i="58"/>
  <c r="K99" i="58"/>
  <c r="D99" i="58"/>
  <c r="R98" i="58"/>
  <c r="Q98" i="58"/>
  <c r="N98" i="58"/>
  <c r="M98" i="58"/>
  <c r="L98" i="58"/>
  <c r="K98" i="58"/>
  <c r="D98" i="58"/>
  <c r="R97" i="58"/>
  <c r="Q97" i="58"/>
  <c r="N97" i="58"/>
  <c r="M97" i="58"/>
  <c r="L97" i="58"/>
  <c r="K97" i="58"/>
  <c r="D97" i="58"/>
  <c r="R96" i="58"/>
  <c r="Q96" i="58"/>
  <c r="N96" i="58"/>
  <c r="M96" i="58"/>
  <c r="L96" i="58"/>
  <c r="K96" i="58"/>
  <c r="D96" i="58"/>
  <c r="R95" i="58"/>
  <c r="Q95" i="58"/>
  <c r="N95" i="58"/>
  <c r="M95" i="58"/>
  <c r="L95" i="58"/>
  <c r="K95" i="58"/>
  <c r="D95" i="58"/>
  <c r="R94" i="58"/>
  <c r="Q94" i="58"/>
  <c r="N94" i="58"/>
  <c r="M94" i="58"/>
  <c r="L94" i="58"/>
  <c r="K94" i="58"/>
  <c r="D94" i="58"/>
  <c r="R93" i="58"/>
  <c r="Q93" i="58"/>
  <c r="N93" i="58"/>
  <c r="M93" i="58"/>
  <c r="L93" i="58"/>
  <c r="K93" i="58"/>
  <c r="D93" i="58"/>
  <c r="R92" i="58"/>
  <c r="Q92" i="58"/>
  <c r="N92" i="58"/>
  <c r="M92" i="58"/>
  <c r="L92" i="58"/>
  <c r="K92" i="58"/>
  <c r="D92" i="58"/>
  <c r="R91" i="58"/>
  <c r="Q91" i="58"/>
  <c r="N91" i="58"/>
  <c r="M91" i="58"/>
  <c r="L91" i="58"/>
  <c r="K91" i="58"/>
  <c r="D91" i="58"/>
  <c r="R90" i="58"/>
  <c r="Q90" i="58"/>
  <c r="N90" i="58"/>
  <c r="M90" i="58"/>
  <c r="L90" i="58"/>
  <c r="K90" i="58"/>
  <c r="D90" i="58"/>
  <c r="R89" i="58"/>
  <c r="Q89" i="58"/>
  <c r="N89" i="58"/>
  <c r="M89" i="58"/>
  <c r="L89" i="58"/>
  <c r="K89" i="58"/>
  <c r="D89" i="58"/>
  <c r="R88" i="58"/>
  <c r="Q88" i="58"/>
  <c r="N88" i="58"/>
  <c r="M88" i="58"/>
  <c r="L88" i="58"/>
  <c r="K88" i="58"/>
  <c r="D88" i="58"/>
  <c r="R87" i="58"/>
  <c r="Q87" i="58"/>
  <c r="N87" i="58"/>
  <c r="M87" i="58"/>
  <c r="L87" i="58"/>
  <c r="K87" i="58"/>
  <c r="D87" i="58"/>
  <c r="R86" i="58"/>
  <c r="Q86" i="58"/>
  <c r="N86" i="58"/>
  <c r="M86" i="58"/>
  <c r="L86" i="58"/>
  <c r="K86" i="58"/>
  <c r="D86" i="58"/>
  <c r="R85" i="58"/>
  <c r="Q85" i="58"/>
  <c r="N85" i="58"/>
  <c r="M85" i="58"/>
  <c r="L85" i="58"/>
  <c r="K85" i="58"/>
  <c r="D85" i="58"/>
  <c r="R84" i="58"/>
  <c r="Q84" i="58"/>
  <c r="N84" i="58"/>
  <c r="M84" i="58"/>
  <c r="L84" i="58"/>
  <c r="K84" i="58"/>
  <c r="D84" i="58"/>
  <c r="R83" i="58"/>
  <c r="Q83" i="58"/>
  <c r="N83" i="58"/>
  <c r="M83" i="58"/>
  <c r="L83" i="58"/>
  <c r="K83" i="58"/>
  <c r="D83" i="58"/>
  <c r="R82" i="58"/>
  <c r="Q82" i="58"/>
  <c r="N82" i="58"/>
  <c r="M82" i="58"/>
  <c r="L82" i="58"/>
  <c r="K82" i="58"/>
  <c r="D82" i="58"/>
  <c r="R81" i="58"/>
  <c r="Q81" i="58"/>
  <c r="N81" i="58"/>
  <c r="M81" i="58"/>
  <c r="L81" i="58"/>
  <c r="K81" i="58"/>
  <c r="D81" i="58"/>
  <c r="R80" i="58"/>
  <c r="Q80" i="58"/>
  <c r="N80" i="58"/>
  <c r="M80" i="58"/>
  <c r="L80" i="58"/>
  <c r="K80" i="58"/>
  <c r="P80" i="58" s="1"/>
  <c r="D80" i="58"/>
  <c r="R79" i="58"/>
  <c r="Q79" i="58"/>
  <c r="N79" i="58"/>
  <c r="M79" i="58"/>
  <c r="L79" i="58"/>
  <c r="K79" i="58"/>
  <c r="D79" i="58"/>
  <c r="R78" i="58"/>
  <c r="Q78" i="58"/>
  <c r="N78" i="58"/>
  <c r="M78" i="58"/>
  <c r="L78" i="58"/>
  <c r="K78" i="58"/>
  <c r="D78" i="58"/>
  <c r="R77" i="58"/>
  <c r="Q77" i="58"/>
  <c r="N77" i="58"/>
  <c r="M77" i="58"/>
  <c r="L77" i="58"/>
  <c r="K77" i="58"/>
  <c r="D77" i="58"/>
  <c r="R76" i="58"/>
  <c r="Q76" i="58"/>
  <c r="N76" i="58"/>
  <c r="M76" i="58"/>
  <c r="L76" i="58"/>
  <c r="K76" i="58"/>
  <c r="D76" i="58"/>
  <c r="R75" i="58"/>
  <c r="Q75" i="58"/>
  <c r="N75" i="58"/>
  <c r="M75" i="58"/>
  <c r="L75" i="58"/>
  <c r="K75" i="58"/>
  <c r="D75" i="58"/>
  <c r="R74" i="58"/>
  <c r="Q74" i="58"/>
  <c r="N74" i="58"/>
  <c r="M74" i="58"/>
  <c r="L74" i="58"/>
  <c r="K74" i="58"/>
  <c r="D74" i="58"/>
  <c r="R73" i="58"/>
  <c r="Q73" i="58"/>
  <c r="N73" i="58"/>
  <c r="M73" i="58"/>
  <c r="L73" i="58"/>
  <c r="K73" i="58"/>
  <c r="D73" i="58"/>
  <c r="R72" i="58"/>
  <c r="Q72" i="58"/>
  <c r="N72" i="58"/>
  <c r="M72" i="58"/>
  <c r="L72" i="58"/>
  <c r="K72" i="58"/>
  <c r="D72" i="58"/>
  <c r="R71" i="58"/>
  <c r="Q71" i="58"/>
  <c r="N71" i="58"/>
  <c r="M71" i="58"/>
  <c r="L71" i="58"/>
  <c r="K71" i="58"/>
  <c r="D71" i="58"/>
  <c r="R70" i="58"/>
  <c r="Q70" i="58"/>
  <c r="N70" i="58"/>
  <c r="M70" i="58"/>
  <c r="L70" i="58"/>
  <c r="K70" i="58"/>
  <c r="D70" i="58"/>
  <c r="R69" i="58"/>
  <c r="Q69" i="58"/>
  <c r="N69" i="58"/>
  <c r="M69" i="58"/>
  <c r="L69" i="58"/>
  <c r="K69" i="58"/>
  <c r="D69" i="58"/>
  <c r="R68" i="58"/>
  <c r="Q68" i="58"/>
  <c r="N68" i="58"/>
  <c r="M68" i="58"/>
  <c r="L68" i="58"/>
  <c r="K68" i="58"/>
  <c r="D68" i="58"/>
  <c r="R67" i="58"/>
  <c r="Q67" i="58"/>
  <c r="N67" i="58"/>
  <c r="M67" i="58"/>
  <c r="L67" i="58"/>
  <c r="K67" i="58"/>
  <c r="D67" i="58"/>
  <c r="R66" i="58"/>
  <c r="Q66" i="58"/>
  <c r="N66" i="58"/>
  <c r="M66" i="58"/>
  <c r="L66" i="58"/>
  <c r="K66" i="58"/>
  <c r="D66" i="58"/>
  <c r="R65" i="58"/>
  <c r="Q65" i="58"/>
  <c r="N65" i="58"/>
  <c r="M65" i="58"/>
  <c r="L65" i="58"/>
  <c r="K65" i="58"/>
  <c r="D65" i="58"/>
  <c r="R64" i="58"/>
  <c r="Q64" i="58"/>
  <c r="N64" i="58"/>
  <c r="M64" i="58"/>
  <c r="L64" i="58"/>
  <c r="K64" i="58"/>
  <c r="D64" i="58"/>
  <c r="R63" i="58"/>
  <c r="Q63" i="58"/>
  <c r="N63" i="58"/>
  <c r="M63" i="58"/>
  <c r="L63" i="58"/>
  <c r="K63" i="58"/>
  <c r="D63" i="58"/>
  <c r="R62" i="58"/>
  <c r="Q62" i="58"/>
  <c r="N62" i="58"/>
  <c r="M62" i="58"/>
  <c r="L62" i="58"/>
  <c r="K62" i="58"/>
  <c r="D62" i="58"/>
  <c r="R61" i="58"/>
  <c r="Q61" i="58"/>
  <c r="N61" i="58"/>
  <c r="M61" i="58"/>
  <c r="L61" i="58"/>
  <c r="K61" i="58"/>
  <c r="D61" i="58"/>
  <c r="R60" i="58"/>
  <c r="Q60" i="58"/>
  <c r="N60" i="58"/>
  <c r="M60" i="58"/>
  <c r="L60" i="58"/>
  <c r="K60" i="58"/>
  <c r="D60" i="58"/>
  <c r="R59" i="58"/>
  <c r="Q59" i="58"/>
  <c r="N59" i="58"/>
  <c r="M59" i="58"/>
  <c r="L59" i="58"/>
  <c r="K59" i="58"/>
  <c r="D59" i="58"/>
  <c r="R58" i="58"/>
  <c r="Q58" i="58"/>
  <c r="N58" i="58"/>
  <c r="M58" i="58"/>
  <c r="L58" i="58"/>
  <c r="K58" i="58"/>
  <c r="D58" i="58"/>
  <c r="R57" i="58"/>
  <c r="Q57" i="58"/>
  <c r="N57" i="58"/>
  <c r="M57" i="58"/>
  <c r="L57" i="58"/>
  <c r="K57" i="58"/>
  <c r="D57" i="58"/>
  <c r="R56" i="58"/>
  <c r="Q56" i="58"/>
  <c r="N56" i="58"/>
  <c r="M56" i="58"/>
  <c r="L56" i="58"/>
  <c r="K56" i="58"/>
  <c r="D56" i="58"/>
  <c r="R55" i="58"/>
  <c r="Q55" i="58"/>
  <c r="N55" i="58"/>
  <c r="M55" i="58"/>
  <c r="L55" i="58"/>
  <c r="K55" i="58"/>
  <c r="D55" i="58"/>
  <c r="R54" i="58"/>
  <c r="Q54" i="58"/>
  <c r="N54" i="58"/>
  <c r="M54" i="58"/>
  <c r="L54" i="58"/>
  <c r="K54" i="58"/>
  <c r="D54" i="58"/>
  <c r="R53" i="58"/>
  <c r="Q53" i="58"/>
  <c r="N53" i="58"/>
  <c r="M53" i="58"/>
  <c r="L53" i="58"/>
  <c r="K53" i="58"/>
  <c r="D53" i="58"/>
  <c r="R52" i="58"/>
  <c r="Q52" i="58"/>
  <c r="N52" i="58"/>
  <c r="M52" i="58"/>
  <c r="L52" i="58"/>
  <c r="K52" i="58"/>
  <c r="D52" i="58"/>
  <c r="R51" i="58"/>
  <c r="Q51" i="58"/>
  <c r="N51" i="58"/>
  <c r="M51" i="58"/>
  <c r="L51" i="58"/>
  <c r="K51" i="58"/>
  <c r="D51" i="58"/>
  <c r="R50" i="58"/>
  <c r="Q50" i="58"/>
  <c r="N50" i="58"/>
  <c r="M50" i="58"/>
  <c r="L50" i="58"/>
  <c r="K50" i="58"/>
  <c r="D50" i="58"/>
  <c r="R49" i="58"/>
  <c r="Q49" i="58"/>
  <c r="N49" i="58"/>
  <c r="M49" i="58"/>
  <c r="L49" i="58"/>
  <c r="K49" i="58"/>
  <c r="D49" i="58"/>
  <c r="R48" i="58"/>
  <c r="Q48" i="58"/>
  <c r="N48" i="58"/>
  <c r="M48" i="58"/>
  <c r="L48" i="58"/>
  <c r="K48" i="58"/>
  <c r="D48" i="58"/>
  <c r="R47" i="58"/>
  <c r="Q47" i="58"/>
  <c r="N47" i="58"/>
  <c r="M47" i="58"/>
  <c r="L47" i="58"/>
  <c r="K47" i="58"/>
  <c r="D47" i="58"/>
  <c r="R46" i="58"/>
  <c r="Q46" i="58"/>
  <c r="N46" i="58"/>
  <c r="M46" i="58"/>
  <c r="L46" i="58"/>
  <c r="K46" i="58"/>
  <c r="D46" i="58"/>
  <c r="R45" i="58"/>
  <c r="Q45" i="58"/>
  <c r="N45" i="58"/>
  <c r="M45" i="58"/>
  <c r="L45" i="58"/>
  <c r="K45" i="58"/>
  <c r="D45" i="58"/>
  <c r="R44" i="58"/>
  <c r="Q44" i="58"/>
  <c r="N44" i="58"/>
  <c r="M44" i="58"/>
  <c r="L44" i="58"/>
  <c r="K44" i="58"/>
  <c r="D44" i="58"/>
  <c r="R43" i="58"/>
  <c r="Q43" i="58"/>
  <c r="N43" i="58"/>
  <c r="M43" i="58"/>
  <c r="L43" i="58"/>
  <c r="K43" i="58"/>
  <c r="D43" i="58"/>
  <c r="R42" i="58"/>
  <c r="Q42" i="58"/>
  <c r="N42" i="58"/>
  <c r="M42" i="58"/>
  <c r="L42" i="58"/>
  <c r="K42" i="58"/>
  <c r="D42" i="58"/>
  <c r="R41" i="58"/>
  <c r="Q41" i="58"/>
  <c r="N41" i="58"/>
  <c r="M41" i="58"/>
  <c r="L41" i="58"/>
  <c r="K41" i="58"/>
  <c r="D41" i="58"/>
  <c r="R40" i="58"/>
  <c r="Q40" i="58"/>
  <c r="N40" i="58"/>
  <c r="M40" i="58"/>
  <c r="L40" i="58"/>
  <c r="K40" i="58"/>
  <c r="D40" i="58"/>
  <c r="R39" i="58"/>
  <c r="Q39" i="58"/>
  <c r="N39" i="58"/>
  <c r="M39" i="58"/>
  <c r="L39" i="58"/>
  <c r="K39" i="58"/>
  <c r="D39" i="58"/>
  <c r="R38" i="58"/>
  <c r="Q38" i="58"/>
  <c r="N38" i="58"/>
  <c r="M38" i="58"/>
  <c r="L38" i="58"/>
  <c r="K38" i="58"/>
  <c r="D38" i="58"/>
  <c r="R37" i="58"/>
  <c r="Q37" i="58"/>
  <c r="N37" i="58"/>
  <c r="M37" i="58"/>
  <c r="L37" i="58"/>
  <c r="K37" i="58"/>
  <c r="D37" i="58"/>
  <c r="R36" i="58"/>
  <c r="Q36" i="58"/>
  <c r="N36" i="58"/>
  <c r="M36" i="58"/>
  <c r="L36" i="58"/>
  <c r="K36" i="58"/>
  <c r="D36" i="58"/>
  <c r="R35" i="58"/>
  <c r="Q35" i="58"/>
  <c r="N35" i="58"/>
  <c r="M35" i="58"/>
  <c r="L35" i="58"/>
  <c r="K35" i="58"/>
  <c r="D35" i="58"/>
  <c r="R34" i="58"/>
  <c r="Q34" i="58"/>
  <c r="N34" i="58"/>
  <c r="M34" i="58"/>
  <c r="L34" i="58"/>
  <c r="K34" i="58"/>
  <c r="D34" i="58"/>
  <c r="R33" i="58"/>
  <c r="Q33" i="58"/>
  <c r="N33" i="58"/>
  <c r="M33" i="58"/>
  <c r="L33" i="58"/>
  <c r="K33" i="58"/>
  <c r="D33" i="58"/>
  <c r="R32" i="58"/>
  <c r="Q32" i="58"/>
  <c r="N32" i="58"/>
  <c r="M32" i="58"/>
  <c r="L32" i="58"/>
  <c r="K32" i="58"/>
  <c r="P32" i="58" s="1"/>
  <c r="D32" i="58"/>
  <c r="R31" i="58"/>
  <c r="Q31" i="58"/>
  <c r="N31" i="58"/>
  <c r="M31" i="58"/>
  <c r="L31" i="58"/>
  <c r="K31" i="58"/>
  <c r="D31" i="58"/>
  <c r="R30" i="58"/>
  <c r="Q30" i="58"/>
  <c r="N30" i="58"/>
  <c r="M30" i="58"/>
  <c r="L30" i="58"/>
  <c r="K30" i="58"/>
  <c r="D30" i="58"/>
  <c r="R29" i="58"/>
  <c r="Q29" i="58"/>
  <c r="N29" i="58"/>
  <c r="M29" i="58"/>
  <c r="L29" i="58"/>
  <c r="K29" i="58"/>
  <c r="D29" i="58"/>
  <c r="R28" i="58"/>
  <c r="Q28" i="58"/>
  <c r="N28" i="58"/>
  <c r="M28" i="58"/>
  <c r="L28" i="58"/>
  <c r="K28" i="58"/>
  <c r="D28" i="58"/>
  <c r="R27" i="58"/>
  <c r="Q27" i="58"/>
  <c r="N27" i="58"/>
  <c r="M27" i="58"/>
  <c r="L27" i="58"/>
  <c r="K27" i="58"/>
  <c r="D27" i="58"/>
  <c r="R26" i="58"/>
  <c r="Q26" i="58"/>
  <c r="N26" i="58"/>
  <c r="M26" i="58"/>
  <c r="L26" i="58"/>
  <c r="K26" i="58"/>
  <c r="D26" i="58"/>
  <c r="R25" i="58"/>
  <c r="Q25" i="58"/>
  <c r="N25" i="58"/>
  <c r="M25" i="58"/>
  <c r="L25" i="58"/>
  <c r="K25" i="58"/>
  <c r="D25" i="58"/>
  <c r="R24" i="58"/>
  <c r="Q24" i="58"/>
  <c r="N24" i="58"/>
  <c r="M24" i="58"/>
  <c r="L24" i="58"/>
  <c r="K24" i="58"/>
  <c r="D24" i="58"/>
  <c r="R23" i="58"/>
  <c r="Q23" i="58"/>
  <c r="N23" i="58"/>
  <c r="M23" i="58"/>
  <c r="L23" i="58"/>
  <c r="K23" i="58"/>
  <c r="D23" i="58"/>
  <c r="R22" i="58"/>
  <c r="Q22" i="58"/>
  <c r="N22" i="58"/>
  <c r="M22" i="58"/>
  <c r="L22" i="58"/>
  <c r="K22" i="58"/>
  <c r="D22" i="58"/>
  <c r="R21" i="58"/>
  <c r="Q21" i="58"/>
  <c r="N21" i="58"/>
  <c r="M21" i="58"/>
  <c r="L21" i="58"/>
  <c r="K21" i="58"/>
  <c r="D21" i="58"/>
  <c r="R20" i="58"/>
  <c r="Q20" i="58"/>
  <c r="N20" i="58"/>
  <c r="M20" i="58"/>
  <c r="L20" i="58"/>
  <c r="K20" i="58"/>
  <c r="D20" i="58"/>
  <c r="R19" i="58"/>
  <c r="Q19" i="58"/>
  <c r="N19" i="58"/>
  <c r="M19" i="58"/>
  <c r="L19" i="58"/>
  <c r="K19" i="58"/>
  <c r="D19" i="58"/>
  <c r="R18" i="58"/>
  <c r="Q18" i="58"/>
  <c r="N18" i="58"/>
  <c r="M18" i="58"/>
  <c r="L18" i="58"/>
  <c r="K18" i="58"/>
  <c r="D18" i="58"/>
  <c r="R17" i="58"/>
  <c r="Q17" i="58"/>
  <c r="N17" i="58"/>
  <c r="M17" i="58"/>
  <c r="L17" i="58"/>
  <c r="K17" i="58"/>
  <c r="D17" i="58"/>
  <c r="R16" i="58"/>
  <c r="Q16" i="58"/>
  <c r="N16" i="58"/>
  <c r="M16" i="58"/>
  <c r="L16" i="58"/>
  <c r="K16" i="58"/>
  <c r="D16" i="58"/>
  <c r="R15" i="58"/>
  <c r="Q15" i="58"/>
  <c r="N15" i="58"/>
  <c r="M15" i="58"/>
  <c r="L15" i="58"/>
  <c r="K15" i="58"/>
  <c r="D15" i="58"/>
  <c r="R14" i="58"/>
  <c r="Q14" i="58"/>
  <c r="N14" i="58"/>
  <c r="M14" i="58"/>
  <c r="L14" i="58"/>
  <c r="K14" i="58"/>
  <c r="D14" i="58"/>
  <c r="R13" i="58"/>
  <c r="Q13" i="58"/>
  <c r="N13" i="58"/>
  <c r="M13" i="58"/>
  <c r="L13" i="58"/>
  <c r="K13" i="58"/>
  <c r="D13" i="58"/>
  <c r="R12" i="58"/>
  <c r="Q12" i="58"/>
  <c r="N12" i="58"/>
  <c r="M12" i="58"/>
  <c r="L12" i="58"/>
  <c r="K12" i="58"/>
  <c r="D12" i="58"/>
  <c r="R11" i="58"/>
  <c r="Q11" i="58"/>
  <c r="N11" i="58"/>
  <c r="M11" i="58"/>
  <c r="L11" i="58"/>
  <c r="K11" i="58"/>
  <c r="D11" i="58"/>
  <c r="R10" i="58"/>
  <c r="Q10" i="58"/>
  <c r="N10" i="58"/>
  <c r="M10" i="58"/>
  <c r="L10" i="58"/>
  <c r="K10" i="58"/>
  <c r="D10" i="58"/>
  <c r="R9" i="58"/>
  <c r="Q9" i="58"/>
  <c r="N9" i="58"/>
  <c r="M9" i="58"/>
  <c r="L9" i="58"/>
  <c r="K9" i="58"/>
  <c r="D9" i="58"/>
  <c r="R457" i="57"/>
  <c r="Q457" i="57"/>
  <c r="N457" i="57"/>
  <c r="M457" i="57"/>
  <c r="L457" i="57"/>
  <c r="K457" i="57"/>
  <c r="D457" i="57"/>
  <c r="R456" i="57"/>
  <c r="Q456" i="57"/>
  <c r="N456" i="57"/>
  <c r="M456" i="57"/>
  <c r="L456" i="57"/>
  <c r="L455" i="57" s="1"/>
  <c r="K456" i="57"/>
  <c r="D456" i="57"/>
  <c r="R454" i="57"/>
  <c r="Q454" i="57"/>
  <c r="N454" i="57"/>
  <c r="M454" i="57"/>
  <c r="L454" i="57"/>
  <c r="K454" i="57"/>
  <c r="D454" i="57"/>
  <c r="R453" i="57"/>
  <c r="Q453" i="57"/>
  <c r="N453" i="57"/>
  <c r="M453" i="57"/>
  <c r="L453" i="57"/>
  <c r="K453" i="57"/>
  <c r="D453" i="57"/>
  <c r="R451" i="57"/>
  <c r="Q451" i="57"/>
  <c r="Q450" i="57" s="1"/>
  <c r="M451" i="57"/>
  <c r="M450" i="57" s="1"/>
  <c r="L451" i="57"/>
  <c r="L450" i="57" s="1"/>
  <c r="K451" i="57"/>
  <c r="K450" i="57" s="1"/>
  <c r="D451" i="57"/>
  <c r="R449" i="57"/>
  <c r="Q449" i="57"/>
  <c r="M449" i="57"/>
  <c r="L449" i="57"/>
  <c r="K449" i="57"/>
  <c r="D449" i="57"/>
  <c r="R448" i="57"/>
  <c r="Q448" i="57"/>
  <c r="M448" i="57"/>
  <c r="L448" i="57"/>
  <c r="K448" i="57"/>
  <c r="D448" i="57"/>
  <c r="R446" i="57"/>
  <c r="Q446" i="57"/>
  <c r="M446" i="57"/>
  <c r="L446" i="57"/>
  <c r="K446" i="57"/>
  <c r="D446" i="57"/>
  <c r="R445" i="57"/>
  <c r="Q445" i="57"/>
  <c r="M445" i="57"/>
  <c r="L445" i="57"/>
  <c r="K445" i="57"/>
  <c r="D445" i="57"/>
  <c r="R443" i="57"/>
  <c r="Q443" i="57"/>
  <c r="M443" i="57"/>
  <c r="L443" i="57"/>
  <c r="K443" i="57"/>
  <c r="D443" i="57"/>
  <c r="R442" i="57"/>
  <c r="Q442" i="57"/>
  <c r="M442" i="57"/>
  <c r="L442" i="57"/>
  <c r="K442" i="57"/>
  <c r="D442" i="57"/>
  <c r="R440" i="57"/>
  <c r="Q440" i="57"/>
  <c r="M440" i="57"/>
  <c r="L440" i="57"/>
  <c r="K440" i="57"/>
  <c r="D440" i="57"/>
  <c r="R439" i="57"/>
  <c r="Q439" i="57"/>
  <c r="M439" i="57"/>
  <c r="L439" i="57"/>
  <c r="K439" i="57"/>
  <c r="D439" i="57"/>
  <c r="R437" i="57"/>
  <c r="Q437" i="57"/>
  <c r="M437" i="57"/>
  <c r="L437" i="57"/>
  <c r="K437" i="57"/>
  <c r="D437" i="57"/>
  <c r="R436" i="57"/>
  <c r="Q436" i="57"/>
  <c r="M436" i="57"/>
  <c r="L436" i="57"/>
  <c r="K436" i="57"/>
  <c r="D436" i="57"/>
  <c r="R434" i="57"/>
  <c r="Q434" i="57"/>
  <c r="M434" i="57"/>
  <c r="L434" i="57"/>
  <c r="K434" i="57"/>
  <c r="D434" i="57"/>
  <c r="R433" i="57"/>
  <c r="Q433" i="57"/>
  <c r="M433" i="57"/>
  <c r="L433" i="57"/>
  <c r="K433" i="57"/>
  <c r="D433" i="57"/>
  <c r="R431" i="57"/>
  <c r="Q431" i="57"/>
  <c r="M431" i="57"/>
  <c r="L431" i="57"/>
  <c r="K431" i="57"/>
  <c r="D431" i="57"/>
  <c r="R430" i="57"/>
  <c r="Q430" i="57"/>
  <c r="M430" i="57"/>
  <c r="L430" i="57"/>
  <c r="K430" i="57"/>
  <c r="D430" i="57"/>
  <c r="R428" i="57"/>
  <c r="Q428" i="57"/>
  <c r="M428" i="57"/>
  <c r="L428" i="57"/>
  <c r="K428" i="57"/>
  <c r="D428" i="57"/>
  <c r="R427" i="57"/>
  <c r="Q427" i="57"/>
  <c r="M427" i="57"/>
  <c r="L427" i="57"/>
  <c r="K427" i="57"/>
  <c r="D427" i="57"/>
  <c r="R425" i="57"/>
  <c r="Q425" i="57"/>
  <c r="M425" i="57"/>
  <c r="L425" i="57"/>
  <c r="K425" i="57"/>
  <c r="D425" i="57"/>
  <c r="R424" i="57"/>
  <c r="Q424" i="57"/>
  <c r="M424" i="57"/>
  <c r="L424" i="57"/>
  <c r="K424" i="57"/>
  <c r="D424" i="57"/>
  <c r="R422" i="57"/>
  <c r="Q422" i="57"/>
  <c r="M422" i="57"/>
  <c r="L422" i="57"/>
  <c r="K422" i="57"/>
  <c r="D422" i="57"/>
  <c r="R421" i="57"/>
  <c r="Q421" i="57"/>
  <c r="M421" i="57"/>
  <c r="L421" i="57"/>
  <c r="K421" i="57"/>
  <c r="D421" i="57"/>
  <c r="R419" i="57"/>
  <c r="Q419" i="57"/>
  <c r="M419" i="57"/>
  <c r="L419" i="57"/>
  <c r="K419" i="57"/>
  <c r="D419" i="57"/>
  <c r="R418" i="57"/>
  <c r="Q418" i="57"/>
  <c r="M418" i="57"/>
  <c r="L418" i="57"/>
  <c r="K418" i="57"/>
  <c r="D418" i="57"/>
  <c r="R416" i="57"/>
  <c r="Q416" i="57"/>
  <c r="M416" i="57"/>
  <c r="L416" i="57"/>
  <c r="K416" i="57"/>
  <c r="D416" i="57"/>
  <c r="R415" i="57"/>
  <c r="Q415" i="57"/>
  <c r="M415" i="57"/>
  <c r="L415" i="57"/>
  <c r="K415" i="57"/>
  <c r="D415" i="57"/>
  <c r="R413" i="57"/>
  <c r="Q413" i="57"/>
  <c r="M413" i="57"/>
  <c r="L413" i="57"/>
  <c r="K413" i="57"/>
  <c r="D413" i="57"/>
  <c r="R412" i="57"/>
  <c r="Q412" i="57"/>
  <c r="M412" i="57"/>
  <c r="L412" i="57"/>
  <c r="K412" i="57"/>
  <c r="D412" i="57"/>
  <c r="R410" i="57"/>
  <c r="Q410" i="57"/>
  <c r="M410" i="57"/>
  <c r="L410" i="57"/>
  <c r="K410" i="57"/>
  <c r="D410" i="57"/>
  <c r="R409" i="57"/>
  <c r="Q409" i="57"/>
  <c r="M409" i="57"/>
  <c r="L409" i="57"/>
  <c r="K409" i="57"/>
  <c r="D409" i="57"/>
  <c r="R407" i="57"/>
  <c r="Q407" i="57"/>
  <c r="M407" i="57"/>
  <c r="L407" i="57"/>
  <c r="K407" i="57"/>
  <c r="P407" i="57" s="1"/>
  <c r="D407" i="57"/>
  <c r="R406" i="57"/>
  <c r="Q406" i="57"/>
  <c r="M406" i="57"/>
  <c r="L406" i="57"/>
  <c r="K406" i="57"/>
  <c r="D406" i="57"/>
  <c r="R404" i="57"/>
  <c r="Q404" i="57"/>
  <c r="M404" i="57"/>
  <c r="L404" i="57"/>
  <c r="K404" i="57"/>
  <c r="D404" i="57"/>
  <c r="R403" i="57"/>
  <c r="Q403" i="57"/>
  <c r="M403" i="57"/>
  <c r="L403" i="57"/>
  <c r="K403" i="57"/>
  <c r="D403" i="57"/>
  <c r="R401" i="57"/>
  <c r="Q401" i="57"/>
  <c r="M401" i="57"/>
  <c r="L401" i="57"/>
  <c r="K401" i="57"/>
  <c r="P401" i="57" s="1"/>
  <c r="D401" i="57"/>
  <c r="R400" i="57"/>
  <c r="Q400" i="57"/>
  <c r="M400" i="57"/>
  <c r="L400" i="57"/>
  <c r="K400" i="57"/>
  <c r="D400" i="57"/>
  <c r="R398" i="57"/>
  <c r="Q398" i="57"/>
  <c r="M398" i="57"/>
  <c r="L398" i="57"/>
  <c r="K398" i="57"/>
  <c r="D398" i="57"/>
  <c r="R397" i="57"/>
  <c r="Q397" i="57"/>
  <c r="M397" i="57"/>
  <c r="L397" i="57"/>
  <c r="K397" i="57"/>
  <c r="D397" i="57"/>
  <c r="R395" i="57"/>
  <c r="Q395" i="57"/>
  <c r="M395" i="57"/>
  <c r="L395" i="57"/>
  <c r="K395" i="57"/>
  <c r="P395" i="57" s="1"/>
  <c r="D395" i="57"/>
  <c r="R394" i="57"/>
  <c r="Q394" i="57"/>
  <c r="M394" i="57"/>
  <c r="L394" i="57"/>
  <c r="K394" i="57"/>
  <c r="D394" i="57"/>
  <c r="R389" i="57"/>
  <c r="Q389" i="57"/>
  <c r="N389" i="57"/>
  <c r="M389" i="57"/>
  <c r="L389" i="57"/>
  <c r="K389" i="57"/>
  <c r="D389" i="57"/>
  <c r="R388" i="57"/>
  <c r="Q388" i="57"/>
  <c r="N388" i="57"/>
  <c r="M388" i="57"/>
  <c r="L388" i="57"/>
  <c r="K388" i="57"/>
  <c r="D388" i="57"/>
  <c r="R387" i="57"/>
  <c r="Q387" i="57"/>
  <c r="N387" i="57"/>
  <c r="M387" i="57"/>
  <c r="L387" i="57"/>
  <c r="K387" i="57"/>
  <c r="D387" i="57"/>
  <c r="R386" i="57"/>
  <c r="Q386" i="57"/>
  <c r="N386" i="57"/>
  <c r="M386" i="57"/>
  <c r="L386" i="57"/>
  <c r="K386" i="57"/>
  <c r="D386" i="57"/>
  <c r="R385" i="57"/>
  <c r="Q385" i="57"/>
  <c r="N385" i="57"/>
  <c r="M385" i="57"/>
  <c r="L385" i="57"/>
  <c r="K385" i="57"/>
  <c r="D385" i="57"/>
  <c r="R384" i="57"/>
  <c r="Q384" i="57"/>
  <c r="N384" i="57"/>
  <c r="M384" i="57"/>
  <c r="L384" i="57"/>
  <c r="K384" i="57"/>
  <c r="D384" i="57"/>
  <c r="R382" i="57"/>
  <c r="Q382" i="57"/>
  <c r="N382" i="57"/>
  <c r="M382" i="57"/>
  <c r="L382" i="57"/>
  <c r="K382" i="57"/>
  <c r="D382" i="57"/>
  <c r="R381" i="57"/>
  <c r="Q381" i="57"/>
  <c r="N381" i="57"/>
  <c r="M381" i="57"/>
  <c r="L381" i="57"/>
  <c r="K381" i="57"/>
  <c r="D381" i="57"/>
  <c r="R380" i="57"/>
  <c r="Q380" i="57"/>
  <c r="N380" i="57"/>
  <c r="M380" i="57"/>
  <c r="L380" i="57"/>
  <c r="K380" i="57"/>
  <c r="D380" i="57"/>
  <c r="R379" i="57"/>
  <c r="Q379" i="57"/>
  <c r="N379" i="57"/>
  <c r="M379" i="57"/>
  <c r="L379" i="57"/>
  <c r="K379" i="57"/>
  <c r="D379" i="57"/>
  <c r="R378" i="57"/>
  <c r="Q378" i="57"/>
  <c r="N378" i="57"/>
  <c r="M378" i="57"/>
  <c r="L378" i="57"/>
  <c r="K378" i="57"/>
  <c r="D378" i="57"/>
  <c r="R377" i="57"/>
  <c r="Q377" i="57"/>
  <c r="N377" i="57"/>
  <c r="M377" i="57"/>
  <c r="L377" i="57"/>
  <c r="K377" i="57"/>
  <c r="D377" i="57"/>
  <c r="R376" i="57"/>
  <c r="Q376" i="57"/>
  <c r="N376" i="57"/>
  <c r="M376" i="57"/>
  <c r="L376" i="57"/>
  <c r="K376" i="57"/>
  <c r="D376" i="57"/>
  <c r="R375" i="57"/>
  <c r="Q375" i="57"/>
  <c r="N375" i="57"/>
  <c r="M375" i="57"/>
  <c r="L375" i="57"/>
  <c r="K375" i="57"/>
  <c r="D375" i="57"/>
  <c r="R374" i="57"/>
  <c r="Q374" i="57"/>
  <c r="N374" i="57"/>
  <c r="M374" i="57"/>
  <c r="L374" i="57"/>
  <c r="K374" i="57"/>
  <c r="D374" i="57"/>
  <c r="R373" i="57"/>
  <c r="Q373" i="57"/>
  <c r="N373" i="57"/>
  <c r="M373" i="57"/>
  <c r="L373" i="57"/>
  <c r="K373" i="57"/>
  <c r="D373" i="57"/>
  <c r="R372" i="57"/>
  <c r="Q372" i="57"/>
  <c r="N372" i="57"/>
  <c r="M372" i="57"/>
  <c r="L372" i="57"/>
  <c r="K372" i="57"/>
  <c r="D372" i="57"/>
  <c r="R371" i="57"/>
  <c r="Q371" i="57"/>
  <c r="N371" i="57"/>
  <c r="M371" i="57"/>
  <c r="L371" i="57"/>
  <c r="K371" i="57"/>
  <c r="D371" i="57"/>
  <c r="R370" i="57"/>
  <c r="Q370" i="57"/>
  <c r="N370" i="57"/>
  <c r="M370" i="57"/>
  <c r="L370" i="57"/>
  <c r="K370" i="57"/>
  <c r="D370" i="57"/>
  <c r="R368" i="57"/>
  <c r="Q368" i="57"/>
  <c r="N368" i="57"/>
  <c r="M368" i="57"/>
  <c r="L368" i="57"/>
  <c r="K368" i="57"/>
  <c r="D368" i="57"/>
  <c r="R367" i="57"/>
  <c r="Q367" i="57"/>
  <c r="N367" i="57"/>
  <c r="M367" i="57"/>
  <c r="L367" i="57"/>
  <c r="K367" i="57"/>
  <c r="D367" i="57"/>
  <c r="R366" i="57"/>
  <c r="Q366" i="57"/>
  <c r="N366" i="57"/>
  <c r="M366" i="57"/>
  <c r="L366" i="57"/>
  <c r="K366" i="57"/>
  <c r="D366" i="57"/>
  <c r="R365" i="57"/>
  <c r="Q365" i="57"/>
  <c r="N365" i="57"/>
  <c r="M365" i="57"/>
  <c r="L365" i="57"/>
  <c r="K365" i="57"/>
  <c r="D365" i="57"/>
  <c r="R364" i="57"/>
  <c r="Q364" i="57"/>
  <c r="N364" i="57"/>
  <c r="M364" i="57"/>
  <c r="L364" i="57"/>
  <c r="K364" i="57"/>
  <c r="D364" i="57"/>
  <c r="R363" i="57"/>
  <c r="Q363" i="57"/>
  <c r="N363" i="57"/>
  <c r="M363" i="57"/>
  <c r="L363" i="57"/>
  <c r="K363" i="57"/>
  <c r="D363" i="57"/>
  <c r="R362" i="57"/>
  <c r="Q362" i="57"/>
  <c r="N362" i="57"/>
  <c r="M362" i="57"/>
  <c r="L362" i="57"/>
  <c r="K362" i="57"/>
  <c r="D362" i="57"/>
  <c r="R361" i="57"/>
  <c r="Q361" i="57"/>
  <c r="N361" i="57"/>
  <c r="M361" i="57"/>
  <c r="L361" i="57"/>
  <c r="K361" i="57"/>
  <c r="D361" i="57"/>
  <c r="R360" i="57"/>
  <c r="Q360" i="57"/>
  <c r="N360" i="57"/>
  <c r="M360" i="57"/>
  <c r="L360" i="57"/>
  <c r="K360" i="57"/>
  <c r="D360" i="57"/>
  <c r="R359" i="57"/>
  <c r="Q359" i="57"/>
  <c r="N359" i="57"/>
  <c r="M359" i="57"/>
  <c r="L359" i="57"/>
  <c r="K359" i="57"/>
  <c r="D359" i="57"/>
  <c r="R357" i="57"/>
  <c r="Q357" i="57"/>
  <c r="N357" i="57"/>
  <c r="M357" i="57"/>
  <c r="L357" i="57"/>
  <c r="K357" i="57"/>
  <c r="D357" i="57"/>
  <c r="R356" i="57"/>
  <c r="Q356" i="57"/>
  <c r="N356" i="57"/>
  <c r="M356" i="57"/>
  <c r="L356" i="57"/>
  <c r="K356" i="57"/>
  <c r="D356" i="57"/>
  <c r="R355" i="57"/>
  <c r="Q355" i="57"/>
  <c r="N355" i="57"/>
  <c r="M355" i="57"/>
  <c r="L355" i="57"/>
  <c r="K355" i="57"/>
  <c r="D355" i="57"/>
  <c r="R354" i="57"/>
  <c r="Q354" i="57"/>
  <c r="N354" i="57"/>
  <c r="M354" i="57"/>
  <c r="L354" i="57"/>
  <c r="K354" i="57"/>
  <c r="D354" i="57"/>
  <c r="R353" i="57"/>
  <c r="Q353" i="57"/>
  <c r="N353" i="57"/>
  <c r="M353" i="57"/>
  <c r="L353" i="57"/>
  <c r="K353" i="57"/>
  <c r="D353" i="57"/>
  <c r="R352" i="57"/>
  <c r="Q352" i="57"/>
  <c r="N352" i="57"/>
  <c r="M352" i="57"/>
  <c r="L352" i="57"/>
  <c r="K352" i="57"/>
  <c r="D352" i="57"/>
  <c r="R351" i="57"/>
  <c r="Q351" i="57"/>
  <c r="N351" i="57"/>
  <c r="M351" i="57"/>
  <c r="L351" i="57"/>
  <c r="K351" i="57"/>
  <c r="D351" i="57"/>
  <c r="R350" i="57"/>
  <c r="Q350" i="57"/>
  <c r="N350" i="57"/>
  <c r="M350" i="57"/>
  <c r="L350" i="57"/>
  <c r="K350" i="57"/>
  <c r="D350" i="57"/>
  <c r="R349" i="57"/>
  <c r="Q349" i="57"/>
  <c r="N349" i="57"/>
  <c r="M349" i="57"/>
  <c r="L349" i="57"/>
  <c r="K349" i="57"/>
  <c r="D349" i="57"/>
  <c r="R348" i="57"/>
  <c r="Q348" i="57"/>
  <c r="N348" i="57"/>
  <c r="M348" i="57"/>
  <c r="L348" i="57"/>
  <c r="K348" i="57"/>
  <c r="D348" i="57"/>
  <c r="R347" i="57"/>
  <c r="Q347" i="57"/>
  <c r="N347" i="57"/>
  <c r="M347" i="57"/>
  <c r="L347" i="57"/>
  <c r="K347" i="57"/>
  <c r="D347" i="57"/>
  <c r="R346" i="57"/>
  <c r="Q346" i="57"/>
  <c r="N346" i="57"/>
  <c r="M346" i="57"/>
  <c r="L346" i="57"/>
  <c r="K346" i="57"/>
  <c r="D346" i="57"/>
  <c r="R345" i="57"/>
  <c r="Q345" i="57"/>
  <c r="N345" i="57"/>
  <c r="M345" i="57"/>
  <c r="L345" i="57"/>
  <c r="K345" i="57"/>
  <c r="D345" i="57"/>
  <c r="R344" i="57"/>
  <c r="Q344" i="57"/>
  <c r="N344" i="57"/>
  <c r="M344" i="57"/>
  <c r="L344" i="57"/>
  <c r="K344" i="57"/>
  <c r="D344" i="57"/>
  <c r="R343" i="57"/>
  <c r="Q343" i="57"/>
  <c r="N343" i="57"/>
  <c r="M343" i="57"/>
  <c r="L343" i="57"/>
  <c r="K343" i="57"/>
  <c r="D343" i="57"/>
  <c r="R342" i="57"/>
  <c r="Q342" i="57"/>
  <c r="N342" i="57"/>
  <c r="M342" i="57"/>
  <c r="L342" i="57"/>
  <c r="K342" i="57"/>
  <c r="D342" i="57"/>
  <c r="R341" i="57"/>
  <c r="Q341" i="57"/>
  <c r="N341" i="57"/>
  <c r="M341" i="57"/>
  <c r="L341" i="57"/>
  <c r="K341" i="57"/>
  <c r="D341" i="57"/>
  <c r="R340" i="57"/>
  <c r="Q340" i="57"/>
  <c r="N340" i="57"/>
  <c r="M340" i="57"/>
  <c r="L340" i="57"/>
  <c r="K340" i="57"/>
  <c r="D340" i="57"/>
  <c r="R338" i="57"/>
  <c r="Q338" i="57"/>
  <c r="N338" i="57"/>
  <c r="M338" i="57"/>
  <c r="L338" i="57"/>
  <c r="K338" i="57"/>
  <c r="D338" i="57"/>
  <c r="R337" i="57"/>
  <c r="Q337" i="57"/>
  <c r="N337" i="57"/>
  <c r="M337" i="57"/>
  <c r="L337" i="57"/>
  <c r="K337" i="57"/>
  <c r="D337" i="57"/>
  <c r="R336" i="57"/>
  <c r="Q336" i="57"/>
  <c r="N336" i="57"/>
  <c r="M336" i="57"/>
  <c r="L336" i="57"/>
  <c r="K336" i="57"/>
  <c r="D336" i="57"/>
  <c r="R335" i="57"/>
  <c r="Q335" i="57"/>
  <c r="N335" i="57"/>
  <c r="M335" i="57"/>
  <c r="L335" i="57"/>
  <c r="K335" i="57"/>
  <c r="D335" i="57"/>
  <c r="R334" i="57"/>
  <c r="Q334" i="57"/>
  <c r="N334" i="57"/>
  <c r="M334" i="57"/>
  <c r="L334" i="57"/>
  <c r="K334" i="57"/>
  <c r="D334" i="57"/>
  <c r="R333" i="57"/>
  <c r="Q333" i="57"/>
  <c r="N333" i="57"/>
  <c r="M333" i="57"/>
  <c r="L333" i="57"/>
  <c r="K333" i="57"/>
  <c r="D333" i="57"/>
  <c r="R332" i="57"/>
  <c r="Q332" i="57"/>
  <c r="N332" i="57"/>
  <c r="M332" i="57"/>
  <c r="L332" i="57"/>
  <c r="K332" i="57"/>
  <c r="D332" i="57"/>
  <c r="R331" i="57"/>
  <c r="Q331" i="57"/>
  <c r="N331" i="57"/>
  <c r="M331" i="57"/>
  <c r="L331" i="57"/>
  <c r="K331" i="57"/>
  <c r="D331" i="57"/>
  <c r="R330" i="57"/>
  <c r="Q330" i="57"/>
  <c r="N330" i="57"/>
  <c r="M330" i="57"/>
  <c r="L330" i="57"/>
  <c r="K330" i="57"/>
  <c r="D330" i="57"/>
  <c r="R329" i="57"/>
  <c r="Q329" i="57"/>
  <c r="N329" i="57"/>
  <c r="M329" i="57"/>
  <c r="L329" i="57"/>
  <c r="K329" i="57"/>
  <c r="D329" i="57"/>
  <c r="R328" i="57"/>
  <c r="Q328" i="57"/>
  <c r="N328" i="57"/>
  <c r="M328" i="57"/>
  <c r="L328" i="57"/>
  <c r="K328" i="57"/>
  <c r="D328" i="57"/>
  <c r="R327" i="57"/>
  <c r="Q327" i="57"/>
  <c r="N327" i="57"/>
  <c r="M327" i="57"/>
  <c r="L327" i="57"/>
  <c r="K327" i="57"/>
  <c r="D327" i="57"/>
  <c r="R326" i="57"/>
  <c r="Q326" i="57"/>
  <c r="N326" i="57"/>
  <c r="M326" i="57"/>
  <c r="L326" i="57"/>
  <c r="K326" i="57"/>
  <c r="D326" i="57"/>
  <c r="R325" i="57"/>
  <c r="Q325" i="57"/>
  <c r="N325" i="57"/>
  <c r="M325" i="57"/>
  <c r="L325" i="57"/>
  <c r="K325" i="57"/>
  <c r="D325" i="57"/>
  <c r="R324" i="57"/>
  <c r="Q324" i="57"/>
  <c r="N324" i="57"/>
  <c r="M324" i="57"/>
  <c r="L324" i="57"/>
  <c r="K324" i="57"/>
  <c r="D324" i="57"/>
  <c r="R322" i="57"/>
  <c r="Q322" i="57"/>
  <c r="N322" i="57"/>
  <c r="M322" i="57"/>
  <c r="L322" i="57"/>
  <c r="K322" i="57"/>
  <c r="D322" i="57"/>
  <c r="R321" i="57"/>
  <c r="Q321" i="57"/>
  <c r="N321" i="57"/>
  <c r="M321" i="57"/>
  <c r="L321" i="57"/>
  <c r="K321" i="57"/>
  <c r="D321" i="57"/>
  <c r="R320" i="57"/>
  <c r="Q320" i="57"/>
  <c r="N320" i="57"/>
  <c r="M320" i="57"/>
  <c r="L320" i="57"/>
  <c r="K320" i="57"/>
  <c r="D320" i="57"/>
  <c r="R319" i="57"/>
  <c r="Q319" i="57"/>
  <c r="N319" i="57"/>
  <c r="M319" i="57"/>
  <c r="L319" i="57"/>
  <c r="K319" i="57"/>
  <c r="D319" i="57"/>
  <c r="R318" i="57"/>
  <c r="Q318" i="57"/>
  <c r="N318" i="57"/>
  <c r="M318" i="57"/>
  <c r="L318" i="57"/>
  <c r="K318" i="57"/>
  <c r="D318" i="57"/>
  <c r="R317" i="57"/>
  <c r="Q317" i="57"/>
  <c r="N317" i="57"/>
  <c r="M317" i="57"/>
  <c r="L317" i="57"/>
  <c r="K317" i="57"/>
  <c r="D317" i="57"/>
  <c r="R316" i="57"/>
  <c r="Q316" i="57"/>
  <c r="N316" i="57"/>
  <c r="M316" i="57"/>
  <c r="L316" i="57"/>
  <c r="K316" i="57"/>
  <c r="D316" i="57"/>
  <c r="R315" i="57"/>
  <c r="Q315" i="57"/>
  <c r="N315" i="57"/>
  <c r="M315" i="57"/>
  <c r="L315" i="57"/>
  <c r="K315" i="57"/>
  <c r="D315" i="57"/>
  <c r="R314" i="57"/>
  <c r="Q314" i="57"/>
  <c r="N314" i="57"/>
  <c r="M314" i="57"/>
  <c r="L314" i="57"/>
  <c r="K314" i="57"/>
  <c r="D314" i="57"/>
  <c r="R313" i="57"/>
  <c r="Q313" i="57"/>
  <c r="N313" i="57"/>
  <c r="M313" i="57"/>
  <c r="L313" i="57"/>
  <c r="K313" i="57"/>
  <c r="D313" i="57"/>
  <c r="R312" i="57"/>
  <c r="Q312" i="57"/>
  <c r="N312" i="57"/>
  <c r="M312" i="57"/>
  <c r="L312" i="57"/>
  <c r="K312" i="57"/>
  <c r="D312" i="57"/>
  <c r="R311" i="57"/>
  <c r="Q311" i="57"/>
  <c r="N311" i="57"/>
  <c r="M311" i="57"/>
  <c r="L311" i="57"/>
  <c r="K311" i="57"/>
  <c r="D311" i="57"/>
  <c r="R310" i="57"/>
  <c r="Q310" i="57"/>
  <c r="N310" i="57"/>
  <c r="M310" i="57"/>
  <c r="L310" i="57"/>
  <c r="K310" i="57"/>
  <c r="D310" i="57"/>
  <c r="R309" i="57"/>
  <c r="Q309" i="57"/>
  <c r="N309" i="57"/>
  <c r="M309" i="57"/>
  <c r="L309" i="57"/>
  <c r="K309" i="57"/>
  <c r="D309" i="57"/>
  <c r="R308" i="57"/>
  <c r="Q308" i="57"/>
  <c r="N308" i="57"/>
  <c r="M308" i="57"/>
  <c r="L308" i="57"/>
  <c r="K308" i="57"/>
  <c r="D308" i="57"/>
  <c r="R306" i="57"/>
  <c r="Q306" i="57"/>
  <c r="N306" i="57"/>
  <c r="M306" i="57"/>
  <c r="L306" i="57"/>
  <c r="K306" i="57"/>
  <c r="D306" i="57"/>
  <c r="R305" i="57"/>
  <c r="Q305" i="57"/>
  <c r="N305" i="57"/>
  <c r="M305" i="57"/>
  <c r="L305" i="57"/>
  <c r="K305" i="57"/>
  <c r="D305" i="57"/>
  <c r="R304" i="57"/>
  <c r="Q304" i="57"/>
  <c r="N304" i="57"/>
  <c r="M304" i="57"/>
  <c r="L304" i="57"/>
  <c r="K304" i="57"/>
  <c r="D304" i="57"/>
  <c r="R303" i="57"/>
  <c r="Q303" i="57"/>
  <c r="N303" i="57"/>
  <c r="M303" i="57"/>
  <c r="L303" i="57"/>
  <c r="K303" i="57"/>
  <c r="D303" i="57"/>
  <c r="R302" i="57"/>
  <c r="Q302" i="57"/>
  <c r="N302" i="57"/>
  <c r="M302" i="57"/>
  <c r="L302" i="57"/>
  <c r="K302" i="57"/>
  <c r="D302" i="57"/>
  <c r="R301" i="57"/>
  <c r="Q301" i="57"/>
  <c r="N301" i="57"/>
  <c r="M301" i="57"/>
  <c r="L301" i="57"/>
  <c r="K301" i="57"/>
  <c r="D301" i="57"/>
  <c r="R300" i="57"/>
  <c r="Q300" i="57"/>
  <c r="N300" i="57"/>
  <c r="M300" i="57"/>
  <c r="L300" i="57"/>
  <c r="K300" i="57"/>
  <c r="D300" i="57"/>
  <c r="R299" i="57"/>
  <c r="Q299" i="57"/>
  <c r="N299" i="57"/>
  <c r="M299" i="57"/>
  <c r="L299" i="57"/>
  <c r="K299" i="57"/>
  <c r="D299" i="57"/>
  <c r="R298" i="57"/>
  <c r="Q298" i="57"/>
  <c r="N298" i="57"/>
  <c r="M298" i="57"/>
  <c r="L298" i="57"/>
  <c r="K298" i="57"/>
  <c r="D298" i="57"/>
  <c r="R297" i="57"/>
  <c r="Q297" i="57"/>
  <c r="N297" i="57"/>
  <c r="M297" i="57"/>
  <c r="L297" i="57"/>
  <c r="K297" i="57"/>
  <c r="D297" i="57"/>
  <c r="R296" i="57"/>
  <c r="Q296" i="57"/>
  <c r="N296" i="57"/>
  <c r="M296" i="57"/>
  <c r="L296" i="57"/>
  <c r="K296" i="57"/>
  <c r="D296" i="57"/>
  <c r="R295" i="57"/>
  <c r="Q295" i="57"/>
  <c r="N295" i="57"/>
  <c r="M295" i="57"/>
  <c r="L295" i="57"/>
  <c r="K295" i="57"/>
  <c r="D295" i="57"/>
  <c r="R294" i="57"/>
  <c r="Q294" i="57"/>
  <c r="N294" i="57"/>
  <c r="M294" i="57"/>
  <c r="L294" i="57"/>
  <c r="K294" i="57"/>
  <c r="D294" i="57"/>
  <c r="R292" i="57"/>
  <c r="Q292" i="57"/>
  <c r="N292" i="57"/>
  <c r="M292" i="57"/>
  <c r="L292" i="57"/>
  <c r="K292" i="57"/>
  <c r="D292" i="57"/>
  <c r="R291" i="57"/>
  <c r="Q291" i="57"/>
  <c r="N291" i="57"/>
  <c r="M291" i="57"/>
  <c r="L291" i="57"/>
  <c r="K291" i="57"/>
  <c r="D291" i="57"/>
  <c r="R290" i="57"/>
  <c r="Q290" i="57"/>
  <c r="N290" i="57"/>
  <c r="M290" i="57"/>
  <c r="L290" i="57"/>
  <c r="K290" i="57"/>
  <c r="D290" i="57"/>
  <c r="R289" i="57"/>
  <c r="Q289" i="57"/>
  <c r="N289" i="57"/>
  <c r="M289" i="57"/>
  <c r="L289" i="57"/>
  <c r="K289" i="57"/>
  <c r="D289" i="57"/>
  <c r="R288" i="57"/>
  <c r="Q288" i="57"/>
  <c r="N288" i="57"/>
  <c r="M288" i="57"/>
  <c r="L288" i="57"/>
  <c r="K288" i="57"/>
  <c r="D288" i="57"/>
  <c r="R287" i="57"/>
  <c r="Q287" i="57"/>
  <c r="N287" i="57"/>
  <c r="M287" i="57"/>
  <c r="L287" i="57"/>
  <c r="K287" i="57"/>
  <c r="D287" i="57"/>
  <c r="R286" i="57"/>
  <c r="Q286" i="57"/>
  <c r="N286" i="57"/>
  <c r="M286" i="57"/>
  <c r="L286" i="57"/>
  <c r="K286" i="57"/>
  <c r="D286" i="57"/>
  <c r="R285" i="57"/>
  <c r="Q285" i="57"/>
  <c r="N285" i="57"/>
  <c r="M285" i="57"/>
  <c r="L285" i="57"/>
  <c r="K285" i="57"/>
  <c r="D285" i="57"/>
  <c r="R284" i="57"/>
  <c r="Q284" i="57"/>
  <c r="N284" i="57"/>
  <c r="M284" i="57"/>
  <c r="L284" i="57"/>
  <c r="K284" i="57"/>
  <c r="D284" i="57"/>
  <c r="R283" i="57"/>
  <c r="Q283" i="57"/>
  <c r="N283" i="57"/>
  <c r="M283" i="57"/>
  <c r="L283" i="57"/>
  <c r="K283" i="57"/>
  <c r="D283" i="57"/>
  <c r="R282" i="57"/>
  <c r="Q282" i="57"/>
  <c r="N282" i="57"/>
  <c r="M282" i="57"/>
  <c r="L282" i="57"/>
  <c r="K282" i="57"/>
  <c r="D282" i="57"/>
  <c r="R281" i="57"/>
  <c r="Q281" i="57"/>
  <c r="N281" i="57"/>
  <c r="M281" i="57"/>
  <c r="L281" i="57"/>
  <c r="K281" i="57"/>
  <c r="D281" i="57"/>
  <c r="R280" i="57"/>
  <c r="Q280" i="57"/>
  <c r="N280" i="57"/>
  <c r="M280" i="57"/>
  <c r="L280" i="57"/>
  <c r="K280" i="57"/>
  <c r="D280" i="57"/>
  <c r="R278" i="57"/>
  <c r="Q278" i="57"/>
  <c r="N278" i="57"/>
  <c r="M278" i="57"/>
  <c r="L278" i="57"/>
  <c r="K278" i="57"/>
  <c r="D278" i="57"/>
  <c r="R277" i="57"/>
  <c r="Q277" i="57"/>
  <c r="N277" i="57"/>
  <c r="M277" i="57"/>
  <c r="L277" i="57"/>
  <c r="K277" i="57"/>
  <c r="D277" i="57"/>
  <c r="R276" i="57"/>
  <c r="Q276" i="57"/>
  <c r="N276" i="57"/>
  <c r="M276" i="57"/>
  <c r="L276" i="57"/>
  <c r="K276" i="57"/>
  <c r="D276" i="57"/>
  <c r="R275" i="57"/>
  <c r="Q275" i="57"/>
  <c r="N275" i="57"/>
  <c r="M275" i="57"/>
  <c r="L275" i="57"/>
  <c r="K275" i="57"/>
  <c r="D275" i="57"/>
  <c r="R274" i="57"/>
  <c r="Q274" i="57"/>
  <c r="N274" i="57"/>
  <c r="M274" i="57"/>
  <c r="L274" i="57"/>
  <c r="K274" i="57"/>
  <c r="D274" i="57"/>
  <c r="R273" i="57"/>
  <c r="Q273" i="57"/>
  <c r="N273" i="57"/>
  <c r="M273" i="57"/>
  <c r="L273" i="57"/>
  <c r="K273" i="57"/>
  <c r="D273" i="57"/>
  <c r="R272" i="57"/>
  <c r="Q272" i="57"/>
  <c r="N272" i="57"/>
  <c r="M272" i="57"/>
  <c r="L272" i="57"/>
  <c r="K272" i="57"/>
  <c r="D272" i="57"/>
  <c r="R271" i="57"/>
  <c r="Q271" i="57"/>
  <c r="N271" i="57"/>
  <c r="M271" i="57"/>
  <c r="L271" i="57"/>
  <c r="K271" i="57"/>
  <c r="D271" i="57"/>
  <c r="R270" i="57"/>
  <c r="Q270" i="57"/>
  <c r="N270" i="57"/>
  <c r="M270" i="57"/>
  <c r="L270" i="57"/>
  <c r="K270" i="57"/>
  <c r="D270" i="57"/>
  <c r="R269" i="57"/>
  <c r="Q269" i="57"/>
  <c r="N269" i="57"/>
  <c r="M269" i="57"/>
  <c r="L269" i="57"/>
  <c r="K269" i="57"/>
  <c r="D269" i="57"/>
  <c r="R268" i="57"/>
  <c r="Q268" i="57"/>
  <c r="N268" i="57"/>
  <c r="M268" i="57"/>
  <c r="L268" i="57"/>
  <c r="K268" i="57"/>
  <c r="D268" i="57"/>
  <c r="R267" i="57"/>
  <c r="Q267" i="57"/>
  <c r="N267" i="57"/>
  <c r="M267" i="57"/>
  <c r="L267" i="57"/>
  <c r="K267" i="57"/>
  <c r="D267" i="57"/>
  <c r="R266" i="57"/>
  <c r="Q266" i="57"/>
  <c r="N266" i="57"/>
  <c r="M266" i="57"/>
  <c r="L266" i="57"/>
  <c r="K266" i="57"/>
  <c r="D266" i="57"/>
  <c r="R264" i="57"/>
  <c r="Q264" i="57"/>
  <c r="N264" i="57"/>
  <c r="M264" i="57"/>
  <c r="L264" i="57"/>
  <c r="K264" i="57"/>
  <c r="D264" i="57"/>
  <c r="R263" i="57"/>
  <c r="Q263" i="57"/>
  <c r="N263" i="57"/>
  <c r="M263" i="57"/>
  <c r="L263" i="57"/>
  <c r="K263" i="57"/>
  <c r="D263" i="57"/>
  <c r="R262" i="57"/>
  <c r="Q262" i="57"/>
  <c r="N262" i="57"/>
  <c r="M262" i="57"/>
  <c r="L262" i="57"/>
  <c r="K262" i="57"/>
  <c r="D262" i="57"/>
  <c r="R261" i="57"/>
  <c r="Q261" i="57"/>
  <c r="N261" i="57"/>
  <c r="M261" i="57"/>
  <c r="L261" i="57"/>
  <c r="K261" i="57"/>
  <c r="D261" i="57"/>
  <c r="R260" i="57"/>
  <c r="Q260" i="57"/>
  <c r="N260" i="57"/>
  <c r="M260" i="57"/>
  <c r="L260" i="57"/>
  <c r="K260" i="57"/>
  <c r="D260" i="57"/>
  <c r="R259" i="57"/>
  <c r="Q259" i="57"/>
  <c r="N259" i="57"/>
  <c r="M259" i="57"/>
  <c r="L259" i="57"/>
  <c r="K259" i="57"/>
  <c r="D259" i="57"/>
  <c r="R258" i="57"/>
  <c r="Q258" i="57"/>
  <c r="N258" i="57"/>
  <c r="M258" i="57"/>
  <c r="L258" i="57"/>
  <c r="K258" i="57"/>
  <c r="D258" i="57"/>
  <c r="R257" i="57"/>
  <c r="Q257" i="57"/>
  <c r="N257" i="57"/>
  <c r="M257" i="57"/>
  <c r="L257" i="57"/>
  <c r="K257" i="57"/>
  <c r="D257" i="57"/>
  <c r="R256" i="57"/>
  <c r="Q256" i="57"/>
  <c r="N256" i="57"/>
  <c r="M256" i="57"/>
  <c r="L256" i="57"/>
  <c r="K256" i="57"/>
  <c r="D256" i="57"/>
  <c r="R255" i="57"/>
  <c r="Q255" i="57"/>
  <c r="N255" i="57"/>
  <c r="M255" i="57"/>
  <c r="L255" i="57"/>
  <c r="K255" i="57"/>
  <c r="D255" i="57"/>
  <c r="R254" i="57"/>
  <c r="Q254" i="57"/>
  <c r="N254" i="57"/>
  <c r="M254" i="57"/>
  <c r="L254" i="57"/>
  <c r="K254" i="57"/>
  <c r="D254" i="57"/>
  <c r="R253" i="57"/>
  <c r="Q253" i="57"/>
  <c r="N253" i="57"/>
  <c r="M253" i="57"/>
  <c r="L253" i="57"/>
  <c r="K253" i="57"/>
  <c r="D253" i="57"/>
  <c r="R252" i="57"/>
  <c r="Q252" i="57"/>
  <c r="N252" i="57"/>
  <c r="M252" i="57"/>
  <c r="L252" i="57"/>
  <c r="K252" i="57"/>
  <c r="D252" i="57"/>
  <c r="R250" i="57"/>
  <c r="Q250" i="57"/>
  <c r="N250" i="57"/>
  <c r="M250" i="57"/>
  <c r="L250" i="57"/>
  <c r="K250" i="57"/>
  <c r="D250" i="57"/>
  <c r="R249" i="57"/>
  <c r="Q249" i="57"/>
  <c r="N249" i="57"/>
  <c r="M249" i="57"/>
  <c r="L249" i="57"/>
  <c r="K249" i="57"/>
  <c r="D249" i="57"/>
  <c r="R248" i="57"/>
  <c r="Q248" i="57"/>
  <c r="N248" i="57"/>
  <c r="M248" i="57"/>
  <c r="L248" i="57"/>
  <c r="K248" i="57"/>
  <c r="D248" i="57"/>
  <c r="R247" i="57"/>
  <c r="Q247" i="57"/>
  <c r="N247" i="57"/>
  <c r="M247" i="57"/>
  <c r="L247" i="57"/>
  <c r="K247" i="57"/>
  <c r="D247" i="57"/>
  <c r="R246" i="57"/>
  <c r="Q246" i="57"/>
  <c r="N246" i="57"/>
  <c r="M246" i="57"/>
  <c r="L246" i="57"/>
  <c r="K246" i="57"/>
  <c r="D246" i="57"/>
  <c r="R245" i="57"/>
  <c r="Q245" i="57"/>
  <c r="N245" i="57"/>
  <c r="M245" i="57"/>
  <c r="L245" i="57"/>
  <c r="K245" i="57"/>
  <c r="D245" i="57"/>
  <c r="R244" i="57"/>
  <c r="Q244" i="57"/>
  <c r="N244" i="57"/>
  <c r="M244" i="57"/>
  <c r="L244" i="57"/>
  <c r="K244" i="57"/>
  <c r="D244" i="57"/>
  <c r="R243" i="57"/>
  <c r="Q243" i="57"/>
  <c r="N243" i="57"/>
  <c r="M243" i="57"/>
  <c r="L243" i="57"/>
  <c r="K243" i="57"/>
  <c r="D243" i="57"/>
  <c r="R242" i="57"/>
  <c r="Q242" i="57"/>
  <c r="N242" i="57"/>
  <c r="M242" i="57"/>
  <c r="L242" i="57"/>
  <c r="K242" i="57"/>
  <c r="D242" i="57"/>
  <c r="R241" i="57"/>
  <c r="Q241" i="57"/>
  <c r="N241" i="57"/>
  <c r="M241" i="57"/>
  <c r="L241" i="57"/>
  <c r="K241" i="57"/>
  <c r="D241" i="57"/>
  <c r="R240" i="57"/>
  <c r="Q240" i="57"/>
  <c r="N240" i="57"/>
  <c r="M240" i="57"/>
  <c r="L240" i="57"/>
  <c r="K240" i="57"/>
  <c r="D240" i="57"/>
  <c r="R239" i="57"/>
  <c r="Q239" i="57"/>
  <c r="N239" i="57"/>
  <c r="M239" i="57"/>
  <c r="L239" i="57"/>
  <c r="K239" i="57"/>
  <c r="D239" i="57"/>
  <c r="R238" i="57"/>
  <c r="Q238" i="57"/>
  <c r="N238" i="57"/>
  <c r="M238" i="57"/>
  <c r="L238" i="57"/>
  <c r="K238" i="57"/>
  <c r="D238" i="57"/>
  <c r="R237" i="57"/>
  <c r="Q237" i="57"/>
  <c r="N237" i="57"/>
  <c r="M237" i="57"/>
  <c r="L237" i="57"/>
  <c r="K237" i="57"/>
  <c r="D237" i="57"/>
  <c r="R236" i="57"/>
  <c r="Q236" i="57"/>
  <c r="N236" i="57"/>
  <c r="M236" i="57"/>
  <c r="L236" i="57"/>
  <c r="K236" i="57"/>
  <c r="D236" i="57"/>
  <c r="R234" i="57"/>
  <c r="Q234" i="57"/>
  <c r="N234" i="57"/>
  <c r="M234" i="57"/>
  <c r="L234" i="57"/>
  <c r="K234" i="57"/>
  <c r="D234" i="57"/>
  <c r="R233" i="57"/>
  <c r="Q233" i="57"/>
  <c r="N233" i="57"/>
  <c r="M233" i="57"/>
  <c r="L233" i="57"/>
  <c r="K233" i="57"/>
  <c r="D233" i="57"/>
  <c r="R232" i="57"/>
  <c r="Q232" i="57"/>
  <c r="N232" i="57"/>
  <c r="M232" i="57"/>
  <c r="L232" i="57"/>
  <c r="K232" i="57"/>
  <c r="D232" i="57"/>
  <c r="R231" i="57"/>
  <c r="Q231" i="57"/>
  <c r="N231" i="57"/>
  <c r="M231" i="57"/>
  <c r="L231" i="57"/>
  <c r="K231" i="57"/>
  <c r="D231" i="57"/>
  <c r="R230" i="57"/>
  <c r="Q230" i="57"/>
  <c r="N230" i="57"/>
  <c r="M230" i="57"/>
  <c r="L230" i="57"/>
  <c r="K230" i="57"/>
  <c r="D230" i="57"/>
  <c r="R229" i="57"/>
  <c r="Q229" i="57"/>
  <c r="N229" i="57"/>
  <c r="M229" i="57"/>
  <c r="L229" i="57"/>
  <c r="K229" i="57"/>
  <c r="D229" i="57"/>
  <c r="R228" i="57"/>
  <c r="Q228" i="57"/>
  <c r="N228" i="57"/>
  <c r="M228" i="57"/>
  <c r="L228" i="57"/>
  <c r="K228" i="57"/>
  <c r="D228" i="57"/>
  <c r="R227" i="57"/>
  <c r="Q227" i="57"/>
  <c r="N227" i="57"/>
  <c r="M227" i="57"/>
  <c r="L227" i="57"/>
  <c r="K227" i="57"/>
  <c r="D227" i="57"/>
  <c r="R226" i="57"/>
  <c r="Q226" i="57"/>
  <c r="N226" i="57"/>
  <c r="M226" i="57"/>
  <c r="L226" i="57"/>
  <c r="K226" i="57"/>
  <c r="D226" i="57"/>
  <c r="R225" i="57"/>
  <c r="Q225" i="57"/>
  <c r="N225" i="57"/>
  <c r="M225" i="57"/>
  <c r="L225" i="57"/>
  <c r="K225" i="57"/>
  <c r="D225" i="57"/>
  <c r="R224" i="57"/>
  <c r="Q224" i="57"/>
  <c r="N224" i="57"/>
  <c r="M224" i="57"/>
  <c r="L224" i="57"/>
  <c r="K224" i="57"/>
  <c r="D224" i="57"/>
  <c r="R223" i="57"/>
  <c r="Q223" i="57"/>
  <c r="N223" i="57"/>
  <c r="M223" i="57"/>
  <c r="L223" i="57"/>
  <c r="K223" i="57"/>
  <c r="D223" i="57"/>
  <c r="R222" i="57"/>
  <c r="Q222" i="57"/>
  <c r="N222" i="57"/>
  <c r="M222" i="57"/>
  <c r="L222" i="57"/>
  <c r="K222" i="57"/>
  <c r="D222" i="57"/>
  <c r="R221" i="57"/>
  <c r="Q221" i="57"/>
  <c r="N221" i="57"/>
  <c r="M221" i="57"/>
  <c r="L221" i="57"/>
  <c r="K221" i="57"/>
  <c r="D221" i="57"/>
  <c r="R220" i="57"/>
  <c r="Q220" i="57"/>
  <c r="N220" i="57"/>
  <c r="M220" i="57"/>
  <c r="L220" i="57"/>
  <c r="K220" i="57"/>
  <c r="D220" i="57"/>
  <c r="R218" i="57"/>
  <c r="Q218" i="57"/>
  <c r="N218" i="57"/>
  <c r="M218" i="57"/>
  <c r="L218" i="57"/>
  <c r="K218" i="57"/>
  <c r="D218" i="57"/>
  <c r="R217" i="57"/>
  <c r="Q217" i="57"/>
  <c r="N217" i="57"/>
  <c r="M217" i="57"/>
  <c r="L217" i="57"/>
  <c r="K217" i="57"/>
  <c r="D217" i="57"/>
  <c r="R216" i="57"/>
  <c r="Q216" i="57"/>
  <c r="N216" i="57"/>
  <c r="M216" i="57"/>
  <c r="L216" i="57"/>
  <c r="K216" i="57"/>
  <c r="D216" i="57"/>
  <c r="R215" i="57"/>
  <c r="Q215" i="57"/>
  <c r="N215" i="57"/>
  <c r="M215" i="57"/>
  <c r="L215" i="57"/>
  <c r="K215" i="57"/>
  <c r="D215" i="57"/>
  <c r="R214" i="57"/>
  <c r="Q214" i="57"/>
  <c r="N214" i="57"/>
  <c r="M214" i="57"/>
  <c r="L214" i="57"/>
  <c r="K214" i="57"/>
  <c r="D214" i="57"/>
  <c r="R213" i="57"/>
  <c r="Q213" i="57"/>
  <c r="N213" i="57"/>
  <c r="M213" i="57"/>
  <c r="L213" i="57"/>
  <c r="K213" i="57"/>
  <c r="D213" i="57"/>
  <c r="R212" i="57"/>
  <c r="Q212" i="57"/>
  <c r="N212" i="57"/>
  <c r="M212" i="57"/>
  <c r="L212" i="57"/>
  <c r="K212" i="57"/>
  <c r="D212" i="57"/>
  <c r="R211" i="57"/>
  <c r="Q211" i="57"/>
  <c r="N211" i="57"/>
  <c r="M211" i="57"/>
  <c r="L211" i="57"/>
  <c r="K211" i="57"/>
  <c r="D211" i="57"/>
  <c r="R210" i="57"/>
  <c r="Q210" i="57"/>
  <c r="N210" i="57"/>
  <c r="M210" i="57"/>
  <c r="L210" i="57"/>
  <c r="K210" i="57"/>
  <c r="D210" i="57"/>
  <c r="R209" i="57"/>
  <c r="Q209" i="57"/>
  <c r="N209" i="57"/>
  <c r="M209" i="57"/>
  <c r="L209" i="57"/>
  <c r="K209" i="57"/>
  <c r="D209" i="57"/>
  <c r="R208" i="57"/>
  <c r="Q208" i="57"/>
  <c r="N208" i="57"/>
  <c r="M208" i="57"/>
  <c r="L208" i="57"/>
  <c r="K208" i="57"/>
  <c r="D208" i="57"/>
  <c r="R207" i="57"/>
  <c r="Q207" i="57"/>
  <c r="N207" i="57"/>
  <c r="M207" i="57"/>
  <c r="L207" i="57"/>
  <c r="K207" i="57"/>
  <c r="D207" i="57"/>
  <c r="R206" i="57"/>
  <c r="Q206" i="57"/>
  <c r="N206" i="57"/>
  <c r="M206" i="57"/>
  <c r="L206" i="57"/>
  <c r="K206" i="57"/>
  <c r="D206" i="57"/>
  <c r="R205" i="57"/>
  <c r="Q205" i="57"/>
  <c r="N205" i="57"/>
  <c r="M205" i="57"/>
  <c r="L205" i="57"/>
  <c r="K205" i="57"/>
  <c r="D205" i="57"/>
  <c r="R204" i="57"/>
  <c r="Q204" i="57"/>
  <c r="N204" i="57"/>
  <c r="M204" i="57"/>
  <c r="L204" i="57"/>
  <c r="K204" i="57"/>
  <c r="D204" i="57"/>
  <c r="R202" i="57"/>
  <c r="Q202" i="57"/>
  <c r="N202" i="57"/>
  <c r="M202" i="57"/>
  <c r="L202" i="57"/>
  <c r="K202" i="57"/>
  <c r="D202" i="57"/>
  <c r="R201" i="57"/>
  <c r="Q201" i="57"/>
  <c r="N201" i="57"/>
  <c r="M201" i="57"/>
  <c r="L201" i="57"/>
  <c r="K201" i="57"/>
  <c r="D201" i="57"/>
  <c r="R200" i="57"/>
  <c r="Q200" i="57"/>
  <c r="N200" i="57"/>
  <c r="M200" i="57"/>
  <c r="L200" i="57"/>
  <c r="K200" i="57"/>
  <c r="D200" i="57"/>
  <c r="R199" i="57"/>
  <c r="Q199" i="57"/>
  <c r="N199" i="57"/>
  <c r="M199" i="57"/>
  <c r="L199" i="57"/>
  <c r="K199" i="57"/>
  <c r="D199" i="57"/>
  <c r="R198" i="57"/>
  <c r="Q198" i="57"/>
  <c r="N198" i="57"/>
  <c r="M198" i="57"/>
  <c r="L198" i="57"/>
  <c r="K198" i="57"/>
  <c r="D198" i="57"/>
  <c r="R197" i="57"/>
  <c r="Q197" i="57"/>
  <c r="N197" i="57"/>
  <c r="M197" i="57"/>
  <c r="L197" i="57"/>
  <c r="K197" i="57"/>
  <c r="D197" i="57"/>
  <c r="R196" i="57"/>
  <c r="Q196" i="57"/>
  <c r="N196" i="57"/>
  <c r="M196" i="57"/>
  <c r="L196" i="57"/>
  <c r="K196" i="57"/>
  <c r="D196" i="57"/>
  <c r="R195" i="57"/>
  <c r="Q195" i="57"/>
  <c r="N195" i="57"/>
  <c r="M195" i="57"/>
  <c r="L195" i="57"/>
  <c r="K195" i="57"/>
  <c r="D195" i="57"/>
  <c r="R194" i="57"/>
  <c r="Q194" i="57"/>
  <c r="N194" i="57"/>
  <c r="M194" i="57"/>
  <c r="L194" i="57"/>
  <c r="K194" i="57"/>
  <c r="D194" i="57"/>
  <c r="R193" i="57"/>
  <c r="Q193" i="57"/>
  <c r="N193" i="57"/>
  <c r="M193" i="57"/>
  <c r="L193" i="57"/>
  <c r="K193" i="57"/>
  <c r="D193" i="57"/>
  <c r="R192" i="57"/>
  <c r="Q192" i="57"/>
  <c r="N192" i="57"/>
  <c r="M192" i="57"/>
  <c r="L192" i="57"/>
  <c r="K192" i="57"/>
  <c r="D192" i="57"/>
  <c r="R191" i="57"/>
  <c r="Q191" i="57"/>
  <c r="N191" i="57"/>
  <c r="M191" i="57"/>
  <c r="L191" i="57"/>
  <c r="K191" i="57"/>
  <c r="D191" i="57"/>
  <c r="R190" i="57"/>
  <c r="Q190" i="57"/>
  <c r="N190" i="57"/>
  <c r="M190" i="57"/>
  <c r="L190" i="57"/>
  <c r="K190" i="57"/>
  <c r="D190" i="57"/>
  <c r="R188" i="57"/>
  <c r="Q188" i="57"/>
  <c r="N188" i="57"/>
  <c r="M188" i="57"/>
  <c r="L188" i="57"/>
  <c r="K188" i="57"/>
  <c r="D188" i="57"/>
  <c r="R187" i="57"/>
  <c r="Q187" i="57"/>
  <c r="N187" i="57"/>
  <c r="M187" i="57"/>
  <c r="L187" i="57"/>
  <c r="K187" i="57"/>
  <c r="D187" i="57"/>
  <c r="R186" i="57"/>
  <c r="Q186" i="57"/>
  <c r="N186" i="57"/>
  <c r="M186" i="57"/>
  <c r="L186" i="57"/>
  <c r="K186" i="57"/>
  <c r="D186" i="57"/>
  <c r="R185" i="57"/>
  <c r="Q185" i="57"/>
  <c r="N185" i="57"/>
  <c r="M185" i="57"/>
  <c r="L185" i="57"/>
  <c r="K185" i="57"/>
  <c r="D185" i="57"/>
  <c r="R184" i="57"/>
  <c r="Q184" i="57"/>
  <c r="N184" i="57"/>
  <c r="M184" i="57"/>
  <c r="L184" i="57"/>
  <c r="K184" i="57"/>
  <c r="D184" i="57"/>
  <c r="R183" i="57"/>
  <c r="Q183" i="57"/>
  <c r="N183" i="57"/>
  <c r="M183" i="57"/>
  <c r="L183" i="57"/>
  <c r="K183" i="57"/>
  <c r="D183" i="57"/>
  <c r="R182" i="57"/>
  <c r="Q182" i="57"/>
  <c r="N182" i="57"/>
  <c r="M182" i="57"/>
  <c r="L182" i="57"/>
  <c r="K182" i="57"/>
  <c r="D182" i="57"/>
  <c r="R181" i="57"/>
  <c r="Q181" i="57"/>
  <c r="N181" i="57"/>
  <c r="M181" i="57"/>
  <c r="L181" i="57"/>
  <c r="K181" i="57"/>
  <c r="D181" i="57"/>
  <c r="R179" i="57"/>
  <c r="Q179" i="57"/>
  <c r="N179" i="57"/>
  <c r="M179" i="57"/>
  <c r="L179" i="57"/>
  <c r="K179" i="57"/>
  <c r="D179" i="57"/>
  <c r="R178" i="57"/>
  <c r="Q178" i="57"/>
  <c r="N178" i="57"/>
  <c r="M178" i="57"/>
  <c r="L178" i="57"/>
  <c r="K178" i="57"/>
  <c r="D178" i="57"/>
  <c r="R177" i="57"/>
  <c r="Q177" i="57"/>
  <c r="N177" i="57"/>
  <c r="M177" i="57"/>
  <c r="L177" i="57"/>
  <c r="K177" i="57"/>
  <c r="D177" i="57"/>
  <c r="R176" i="57"/>
  <c r="Q176" i="57"/>
  <c r="N176" i="57"/>
  <c r="M176" i="57"/>
  <c r="L176" i="57"/>
  <c r="K176" i="57"/>
  <c r="D176" i="57"/>
  <c r="R175" i="57"/>
  <c r="Q175" i="57"/>
  <c r="N175" i="57"/>
  <c r="M175" i="57"/>
  <c r="L175" i="57"/>
  <c r="K175" i="57"/>
  <c r="D175" i="57"/>
  <c r="R174" i="57"/>
  <c r="Q174" i="57"/>
  <c r="N174" i="57"/>
  <c r="M174" i="57"/>
  <c r="L174" i="57"/>
  <c r="K174" i="57"/>
  <c r="D174" i="57"/>
  <c r="R173" i="57"/>
  <c r="Q173" i="57"/>
  <c r="N173" i="57"/>
  <c r="M173" i="57"/>
  <c r="L173" i="57"/>
  <c r="K173" i="57"/>
  <c r="D173" i="57"/>
  <c r="R172" i="57"/>
  <c r="Q172" i="57"/>
  <c r="N172" i="57"/>
  <c r="M172" i="57"/>
  <c r="L172" i="57"/>
  <c r="K172" i="57"/>
  <c r="D172" i="57"/>
  <c r="R170" i="57"/>
  <c r="Q170" i="57"/>
  <c r="N170" i="57"/>
  <c r="M170" i="57"/>
  <c r="L170" i="57"/>
  <c r="K170" i="57"/>
  <c r="D170" i="57"/>
  <c r="R169" i="57"/>
  <c r="Q169" i="57"/>
  <c r="N169" i="57"/>
  <c r="M169" i="57"/>
  <c r="L169" i="57"/>
  <c r="K169" i="57"/>
  <c r="D169" i="57"/>
  <c r="R168" i="57"/>
  <c r="Q168" i="57"/>
  <c r="N168" i="57"/>
  <c r="M168" i="57"/>
  <c r="L168" i="57"/>
  <c r="K168" i="57"/>
  <c r="D168" i="57"/>
  <c r="R167" i="57"/>
  <c r="Q167" i="57"/>
  <c r="N167" i="57"/>
  <c r="M167" i="57"/>
  <c r="L167" i="57"/>
  <c r="K167" i="57"/>
  <c r="D167" i="57"/>
  <c r="R166" i="57"/>
  <c r="Q166" i="57"/>
  <c r="N166" i="57"/>
  <c r="M166" i="57"/>
  <c r="L166" i="57"/>
  <c r="K166" i="57"/>
  <c r="D166" i="57"/>
  <c r="R165" i="57"/>
  <c r="Q165" i="57"/>
  <c r="N165" i="57"/>
  <c r="M165" i="57"/>
  <c r="L165" i="57"/>
  <c r="K165" i="57"/>
  <c r="D165" i="57"/>
  <c r="R164" i="57"/>
  <c r="Q164" i="57"/>
  <c r="N164" i="57"/>
  <c r="M164" i="57"/>
  <c r="L164" i="57"/>
  <c r="K164" i="57"/>
  <c r="D164" i="57"/>
  <c r="R163" i="57"/>
  <c r="Q163" i="57"/>
  <c r="N163" i="57"/>
  <c r="M163" i="57"/>
  <c r="L163" i="57"/>
  <c r="K163" i="57"/>
  <c r="D163" i="57"/>
  <c r="R161" i="57"/>
  <c r="Q161" i="57"/>
  <c r="N161" i="57"/>
  <c r="M161" i="57"/>
  <c r="L161" i="57"/>
  <c r="K161" i="57"/>
  <c r="D161" i="57"/>
  <c r="R160" i="57"/>
  <c r="Q160" i="57"/>
  <c r="N160" i="57"/>
  <c r="M160" i="57"/>
  <c r="L160" i="57"/>
  <c r="K160" i="57"/>
  <c r="D160" i="57"/>
  <c r="R159" i="57"/>
  <c r="Q159" i="57"/>
  <c r="N159" i="57"/>
  <c r="M159" i="57"/>
  <c r="L159" i="57"/>
  <c r="K159" i="57"/>
  <c r="D159" i="57"/>
  <c r="R158" i="57"/>
  <c r="Q158" i="57"/>
  <c r="N158" i="57"/>
  <c r="M158" i="57"/>
  <c r="L158" i="57"/>
  <c r="K158" i="57"/>
  <c r="D158" i="57"/>
  <c r="R157" i="57"/>
  <c r="Q157" i="57"/>
  <c r="N157" i="57"/>
  <c r="M157" i="57"/>
  <c r="L157" i="57"/>
  <c r="K157" i="57"/>
  <c r="D157" i="57"/>
  <c r="R156" i="57"/>
  <c r="Q156" i="57"/>
  <c r="N156" i="57"/>
  <c r="M156" i="57"/>
  <c r="L156" i="57"/>
  <c r="K156" i="57"/>
  <c r="D156" i="57"/>
  <c r="R155" i="57"/>
  <c r="Q155" i="57"/>
  <c r="N155" i="57"/>
  <c r="M155" i="57"/>
  <c r="L155" i="57"/>
  <c r="K155" i="57"/>
  <c r="D155" i="57"/>
  <c r="R154" i="57"/>
  <c r="Q154" i="57"/>
  <c r="N154" i="57"/>
  <c r="M154" i="57"/>
  <c r="L154" i="57"/>
  <c r="K154" i="57"/>
  <c r="D154" i="57"/>
  <c r="R152" i="57"/>
  <c r="Q152" i="57"/>
  <c r="N152" i="57"/>
  <c r="M152" i="57"/>
  <c r="L152" i="57"/>
  <c r="K152" i="57"/>
  <c r="D152" i="57"/>
  <c r="R151" i="57"/>
  <c r="Q151" i="57"/>
  <c r="N151" i="57"/>
  <c r="M151" i="57"/>
  <c r="L151" i="57"/>
  <c r="K151" i="57"/>
  <c r="D151" i="57"/>
  <c r="R150" i="57"/>
  <c r="Q150" i="57"/>
  <c r="N150" i="57"/>
  <c r="M150" i="57"/>
  <c r="L150" i="57"/>
  <c r="K150" i="57"/>
  <c r="D150" i="57"/>
  <c r="R149" i="57"/>
  <c r="Q149" i="57"/>
  <c r="N149" i="57"/>
  <c r="M149" i="57"/>
  <c r="L149" i="57"/>
  <c r="K149" i="57"/>
  <c r="D149" i="57"/>
  <c r="R148" i="57"/>
  <c r="Q148" i="57"/>
  <c r="N148" i="57"/>
  <c r="M148" i="57"/>
  <c r="L148" i="57"/>
  <c r="K148" i="57"/>
  <c r="D148" i="57"/>
  <c r="R147" i="57"/>
  <c r="Q147" i="57"/>
  <c r="N147" i="57"/>
  <c r="M147" i="57"/>
  <c r="L147" i="57"/>
  <c r="K147" i="57"/>
  <c r="D147" i="57"/>
  <c r="R146" i="57"/>
  <c r="Q146" i="57"/>
  <c r="N146" i="57"/>
  <c r="M146" i="57"/>
  <c r="L146" i="57"/>
  <c r="K146" i="57"/>
  <c r="D146" i="57"/>
  <c r="R145" i="57"/>
  <c r="Q145" i="57"/>
  <c r="N145" i="57"/>
  <c r="M145" i="57"/>
  <c r="L145" i="57"/>
  <c r="K145" i="57"/>
  <c r="D145" i="57"/>
  <c r="R144" i="57"/>
  <c r="Q144" i="57"/>
  <c r="N144" i="57"/>
  <c r="M144" i="57"/>
  <c r="L144" i="57"/>
  <c r="K144" i="57"/>
  <c r="D144" i="57"/>
  <c r="R143" i="57"/>
  <c r="Q143" i="57"/>
  <c r="N143" i="57"/>
  <c r="M143" i="57"/>
  <c r="L143" i="57"/>
  <c r="K143" i="57"/>
  <c r="D143" i="57"/>
  <c r="R142" i="57"/>
  <c r="Q142" i="57"/>
  <c r="N142" i="57"/>
  <c r="M142" i="57"/>
  <c r="L142" i="57"/>
  <c r="K142" i="57"/>
  <c r="D142" i="57"/>
  <c r="R141" i="57"/>
  <c r="Q141" i="57"/>
  <c r="N141" i="57"/>
  <c r="M141" i="57"/>
  <c r="L141" i="57"/>
  <c r="K141" i="57"/>
  <c r="D141" i="57"/>
  <c r="R139" i="57"/>
  <c r="Q139" i="57"/>
  <c r="N139" i="57"/>
  <c r="M139" i="57"/>
  <c r="L139" i="57"/>
  <c r="K139" i="57"/>
  <c r="D139" i="57"/>
  <c r="R138" i="57"/>
  <c r="Q138" i="57"/>
  <c r="N138" i="57"/>
  <c r="M138" i="57"/>
  <c r="L138" i="57"/>
  <c r="K138" i="57"/>
  <c r="D138" i="57"/>
  <c r="R137" i="57"/>
  <c r="Q137" i="57"/>
  <c r="N137" i="57"/>
  <c r="M137" i="57"/>
  <c r="L137" i="57"/>
  <c r="K137" i="57"/>
  <c r="D137" i="57"/>
  <c r="R136" i="57"/>
  <c r="Q136" i="57"/>
  <c r="N136" i="57"/>
  <c r="M136" i="57"/>
  <c r="L136" i="57"/>
  <c r="K136" i="57"/>
  <c r="D136" i="57"/>
  <c r="R135" i="57"/>
  <c r="Q135" i="57"/>
  <c r="N135" i="57"/>
  <c r="M135" i="57"/>
  <c r="L135" i="57"/>
  <c r="K135" i="57"/>
  <c r="D135" i="57"/>
  <c r="R134" i="57"/>
  <c r="Q134" i="57"/>
  <c r="N134" i="57"/>
  <c r="M134" i="57"/>
  <c r="L134" i="57"/>
  <c r="K134" i="57"/>
  <c r="D134" i="57"/>
  <c r="R133" i="57"/>
  <c r="Q133" i="57"/>
  <c r="N133" i="57"/>
  <c r="M133" i="57"/>
  <c r="L133" i="57"/>
  <c r="K133" i="57"/>
  <c r="D133" i="57"/>
  <c r="R132" i="57"/>
  <c r="Q132" i="57"/>
  <c r="N132" i="57"/>
  <c r="M132" i="57"/>
  <c r="L132" i="57"/>
  <c r="K132" i="57"/>
  <c r="D132" i="57"/>
  <c r="R131" i="57"/>
  <c r="Q131" i="57"/>
  <c r="N131" i="57"/>
  <c r="M131" i="57"/>
  <c r="L131" i="57"/>
  <c r="K131" i="57"/>
  <c r="D131" i="57"/>
  <c r="R130" i="57"/>
  <c r="Q130" i="57"/>
  <c r="N130" i="57"/>
  <c r="M130" i="57"/>
  <c r="L130" i="57"/>
  <c r="K130" i="57"/>
  <c r="D130" i="57"/>
  <c r="R129" i="57"/>
  <c r="Q129" i="57"/>
  <c r="N129" i="57"/>
  <c r="M129" i="57"/>
  <c r="L129" i="57"/>
  <c r="K129" i="57"/>
  <c r="D129" i="57"/>
  <c r="R128" i="57"/>
  <c r="Q128" i="57"/>
  <c r="N128" i="57"/>
  <c r="M128" i="57"/>
  <c r="L128" i="57"/>
  <c r="K128" i="57"/>
  <c r="D128" i="57"/>
  <c r="R126" i="57"/>
  <c r="Q126" i="57"/>
  <c r="N126" i="57"/>
  <c r="M126" i="57"/>
  <c r="L126" i="57"/>
  <c r="K126" i="57"/>
  <c r="D126" i="57"/>
  <c r="R125" i="57"/>
  <c r="Q125" i="57"/>
  <c r="N125" i="57"/>
  <c r="M125" i="57"/>
  <c r="L125" i="57"/>
  <c r="K125" i="57"/>
  <c r="D125" i="57"/>
  <c r="R124" i="57"/>
  <c r="Q124" i="57"/>
  <c r="N124" i="57"/>
  <c r="M124" i="57"/>
  <c r="L124" i="57"/>
  <c r="K124" i="57"/>
  <c r="O124" i="57" s="1"/>
  <c r="D124" i="57"/>
  <c r="R123" i="57"/>
  <c r="Q123" i="57"/>
  <c r="N123" i="57"/>
  <c r="M123" i="57"/>
  <c r="L123" i="57"/>
  <c r="K123" i="57"/>
  <c r="D123" i="57"/>
  <c r="R122" i="57"/>
  <c r="Q122" i="57"/>
  <c r="N122" i="57"/>
  <c r="M122" i="57"/>
  <c r="L122" i="57"/>
  <c r="K122" i="57"/>
  <c r="D122" i="57"/>
  <c r="R121" i="57"/>
  <c r="Q121" i="57"/>
  <c r="N121" i="57"/>
  <c r="M121" i="57"/>
  <c r="L121" i="57"/>
  <c r="K121" i="57"/>
  <c r="D121" i="57"/>
  <c r="R120" i="57"/>
  <c r="Q120" i="57"/>
  <c r="N120" i="57"/>
  <c r="M120" i="57"/>
  <c r="L120" i="57"/>
  <c r="K120" i="57"/>
  <c r="D120" i="57"/>
  <c r="R119" i="57"/>
  <c r="Q119" i="57"/>
  <c r="N119" i="57"/>
  <c r="M119" i="57"/>
  <c r="L119" i="57"/>
  <c r="K119" i="57"/>
  <c r="D119" i="57"/>
  <c r="R118" i="57"/>
  <c r="Q118" i="57"/>
  <c r="N118" i="57"/>
  <c r="M118" i="57"/>
  <c r="L118" i="57"/>
  <c r="K118" i="57"/>
  <c r="D118" i="57"/>
  <c r="R117" i="57"/>
  <c r="Q117" i="57"/>
  <c r="N117" i="57"/>
  <c r="M117" i="57"/>
  <c r="L117" i="57"/>
  <c r="K117" i="57"/>
  <c r="D117" i="57"/>
  <c r="R116" i="57"/>
  <c r="Q116" i="57"/>
  <c r="N116" i="57"/>
  <c r="M116" i="57"/>
  <c r="L116" i="57"/>
  <c r="K116" i="57"/>
  <c r="D116" i="57"/>
  <c r="R115" i="57"/>
  <c r="Q115" i="57"/>
  <c r="N115" i="57"/>
  <c r="M115" i="57"/>
  <c r="L115" i="57"/>
  <c r="K115" i="57"/>
  <c r="D115" i="57"/>
  <c r="R113" i="57"/>
  <c r="Q113" i="57"/>
  <c r="N113" i="57"/>
  <c r="M113" i="57"/>
  <c r="L113" i="57"/>
  <c r="K113" i="57"/>
  <c r="D113" i="57"/>
  <c r="R112" i="57"/>
  <c r="Q112" i="57"/>
  <c r="N112" i="57"/>
  <c r="M112" i="57"/>
  <c r="L112" i="57"/>
  <c r="K112" i="57"/>
  <c r="D112" i="57"/>
  <c r="R111" i="57"/>
  <c r="Q111" i="57"/>
  <c r="N111" i="57"/>
  <c r="M111" i="57"/>
  <c r="L111" i="57"/>
  <c r="K111" i="57"/>
  <c r="D111" i="57"/>
  <c r="R110" i="57"/>
  <c r="Q110" i="57"/>
  <c r="N110" i="57"/>
  <c r="M110" i="57"/>
  <c r="L110" i="57"/>
  <c r="K110" i="57"/>
  <c r="D110" i="57"/>
  <c r="R109" i="57"/>
  <c r="Q109" i="57"/>
  <c r="N109" i="57"/>
  <c r="M109" i="57"/>
  <c r="L109" i="57"/>
  <c r="K109" i="57"/>
  <c r="D109" i="57"/>
  <c r="R108" i="57"/>
  <c r="Q108" i="57"/>
  <c r="N108" i="57"/>
  <c r="M108" i="57"/>
  <c r="L108" i="57"/>
  <c r="K108" i="57"/>
  <c r="D108" i="57"/>
  <c r="R107" i="57"/>
  <c r="Q107" i="57"/>
  <c r="N107" i="57"/>
  <c r="M107" i="57"/>
  <c r="L107" i="57"/>
  <c r="K107" i="57"/>
  <c r="D107" i="57"/>
  <c r="R106" i="57"/>
  <c r="Q106" i="57"/>
  <c r="N106" i="57"/>
  <c r="M106" i="57"/>
  <c r="L106" i="57"/>
  <c r="K106" i="57"/>
  <c r="D106" i="57"/>
  <c r="R105" i="57"/>
  <c r="Q105" i="57"/>
  <c r="N105" i="57"/>
  <c r="M105" i="57"/>
  <c r="L105" i="57"/>
  <c r="K105" i="57"/>
  <c r="D105" i="57"/>
  <c r="R104" i="57"/>
  <c r="Q104" i="57"/>
  <c r="N104" i="57"/>
  <c r="M104" i="57"/>
  <c r="L104" i="57"/>
  <c r="K104" i="57"/>
  <c r="D104" i="57"/>
  <c r="R103" i="57"/>
  <c r="Q103" i="57"/>
  <c r="N103" i="57"/>
  <c r="M103" i="57"/>
  <c r="L103" i="57"/>
  <c r="K103" i="57"/>
  <c r="D103" i="57"/>
  <c r="R101" i="57"/>
  <c r="Q101" i="57"/>
  <c r="N101" i="57"/>
  <c r="M101" i="57"/>
  <c r="L101" i="57"/>
  <c r="K101" i="57"/>
  <c r="D101" i="57"/>
  <c r="R100" i="57"/>
  <c r="Q100" i="57"/>
  <c r="N100" i="57"/>
  <c r="M100" i="57"/>
  <c r="L100" i="57"/>
  <c r="K100" i="57"/>
  <c r="D100" i="57"/>
  <c r="R99" i="57"/>
  <c r="Q99" i="57"/>
  <c r="N99" i="57"/>
  <c r="M99" i="57"/>
  <c r="L99" i="57"/>
  <c r="K99" i="57"/>
  <c r="D99" i="57"/>
  <c r="R98" i="57"/>
  <c r="Q98" i="57"/>
  <c r="N98" i="57"/>
  <c r="M98" i="57"/>
  <c r="L98" i="57"/>
  <c r="K98" i="57"/>
  <c r="D98" i="57"/>
  <c r="R97" i="57"/>
  <c r="Q97" i="57"/>
  <c r="N97" i="57"/>
  <c r="M97" i="57"/>
  <c r="L97" i="57"/>
  <c r="K97" i="57"/>
  <c r="D97" i="57"/>
  <c r="R96" i="57"/>
  <c r="Q96" i="57"/>
  <c r="N96" i="57"/>
  <c r="M96" i="57"/>
  <c r="L96" i="57"/>
  <c r="K96" i="57"/>
  <c r="D96" i="57"/>
  <c r="R95" i="57"/>
  <c r="Q95" i="57"/>
  <c r="N95" i="57"/>
  <c r="M95" i="57"/>
  <c r="L95" i="57"/>
  <c r="K95" i="57"/>
  <c r="D95" i="57"/>
  <c r="R94" i="57"/>
  <c r="Q94" i="57"/>
  <c r="N94" i="57"/>
  <c r="M94" i="57"/>
  <c r="L94" i="57"/>
  <c r="K94" i="57"/>
  <c r="D94" i="57"/>
  <c r="R93" i="57"/>
  <c r="Q93" i="57"/>
  <c r="N93" i="57"/>
  <c r="M93" i="57"/>
  <c r="L93" i="57"/>
  <c r="K93" i="57"/>
  <c r="D93" i="57"/>
  <c r="R92" i="57"/>
  <c r="Q92" i="57"/>
  <c r="N92" i="57"/>
  <c r="M92" i="57"/>
  <c r="L92" i="57"/>
  <c r="K92" i="57"/>
  <c r="D92" i="57"/>
  <c r="R90" i="57"/>
  <c r="Q90" i="57"/>
  <c r="N90" i="57"/>
  <c r="M90" i="57"/>
  <c r="L90" i="57"/>
  <c r="K90" i="57"/>
  <c r="D90" i="57"/>
  <c r="R89" i="57"/>
  <c r="Q89" i="57"/>
  <c r="N89" i="57"/>
  <c r="M89" i="57"/>
  <c r="L89" i="57"/>
  <c r="K89" i="57"/>
  <c r="D89" i="57"/>
  <c r="R88" i="57"/>
  <c r="Q88" i="57"/>
  <c r="N88" i="57"/>
  <c r="M88" i="57"/>
  <c r="L88" i="57"/>
  <c r="K88" i="57"/>
  <c r="D88" i="57"/>
  <c r="R87" i="57"/>
  <c r="Q87" i="57"/>
  <c r="N87" i="57"/>
  <c r="M87" i="57"/>
  <c r="L87" i="57"/>
  <c r="K87" i="57"/>
  <c r="D87" i="57"/>
  <c r="R86" i="57"/>
  <c r="Q86" i="57"/>
  <c r="N86" i="57"/>
  <c r="M86" i="57"/>
  <c r="L86" i="57"/>
  <c r="K86" i="57"/>
  <c r="D86" i="57"/>
  <c r="R85" i="57"/>
  <c r="Q85" i="57"/>
  <c r="N85" i="57"/>
  <c r="M85" i="57"/>
  <c r="L85" i="57"/>
  <c r="K85" i="57"/>
  <c r="D85" i="57"/>
  <c r="R84" i="57"/>
  <c r="Q84" i="57"/>
  <c r="N84" i="57"/>
  <c r="M84" i="57"/>
  <c r="L84" i="57"/>
  <c r="K84" i="57"/>
  <c r="D84" i="57"/>
  <c r="R83" i="57"/>
  <c r="Q83" i="57"/>
  <c r="N83" i="57"/>
  <c r="M83" i="57"/>
  <c r="L83" i="57"/>
  <c r="K83" i="57"/>
  <c r="D83" i="57"/>
  <c r="R82" i="57"/>
  <c r="Q82" i="57"/>
  <c r="N82" i="57"/>
  <c r="M82" i="57"/>
  <c r="L82" i="57"/>
  <c r="K82" i="57"/>
  <c r="D82" i="57"/>
  <c r="R81" i="57"/>
  <c r="Q81" i="57"/>
  <c r="N81" i="57"/>
  <c r="M81" i="57"/>
  <c r="L81" i="57"/>
  <c r="K81" i="57"/>
  <c r="D81" i="57"/>
  <c r="R79" i="57"/>
  <c r="Q79" i="57"/>
  <c r="N79" i="57"/>
  <c r="M79" i="57"/>
  <c r="L79" i="57"/>
  <c r="K79" i="57"/>
  <c r="D79" i="57"/>
  <c r="R78" i="57"/>
  <c r="Q78" i="57"/>
  <c r="N78" i="57"/>
  <c r="M78" i="57"/>
  <c r="L78" i="57"/>
  <c r="K78" i="57"/>
  <c r="D78" i="57"/>
  <c r="R77" i="57"/>
  <c r="Q77" i="57"/>
  <c r="N77" i="57"/>
  <c r="M77" i="57"/>
  <c r="L77" i="57"/>
  <c r="K77" i="57"/>
  <c r="D77" i="57"/>
  <c r="R76" i="57"/>
  <c r="Q76" i="57"/>
  <c r="N76" i="57"/>
  <c r="M76" i="57"/>
  <c r="L76" i="57"/>
  <c r="K76" i="57"/>
  <c r="D76" i="57"/>
  <c r="R75" i="57"/>
  <c r="Q75" i="57"/>
  <c r="N75" i="57"/>
  <c r="M75" i="57"/>
  <c r="L75" i="57"/>
  <c r="K75" i="57"/>
  <c r="D75" i="57"/>
  <c r="R74" i="57"/>
  <c r="Q74" i="57"/>
  <c r="N74" i="57"/>
  <c r="M74" i="57"/>
  <c r="L74" i="57"/>
  <c r="K74" i="57"/>
  <c r="D74" i="57"/>
  <c r="R73" i="57"/>
  <c r="Q73" i="57"/>
  <c r="N73" i="57"/>
  <c r="M73" i="57"/>
  <c r="L73" i="57"/>
  <c r="K73" i="57"/>
  <c r="D73" i="57"/>
  <c r="R72" i="57"/>
  <c r="Q72" i="57"/>
  <c r="N72" i="57"/>
  <c r="M72" i="57"/>
  <c r="L72" i="57"/>
  <c r="K72" i="57"/>
  <c r="D72" i="57"/>
  <c r="R71" i="57"/>
  <c r="Q71" i="57"/>
  <c r="N71" i="57"/>
  <c r="M71" i="57"/>
  <c r="L71" i="57"/>
  <c r="K71" i="57"/>
  <c r="D71" i="57"/>
  <c r="R70" i="57"/>
  <c r="Q70" i="57"/>
  <c r="N70" i="57"/>
  <c r="M70" i="57"/>
  <c r="L70" i="57"/>
  <c r="K70" i="57"/>
  <c r="D70" i="57"/>
  <c r="R68" i="57"/>
  <c r="Q68" i="57"/>
  <c r="N68" i="57"/>
  <c r="M68" i="57"/>
  <c r="L68" i="57"/>
  <c r="K68" i="57"/>
  <c r="D68" i="57"/>
  <c r="R67" i="57"/>
  <c r="Q67" i="57"/>
  <c r="N67" i="57"/>
  <c r="M67" i="57"/>
  <c r="L67" i="57"/>
  <c r="K67" i="57"/>
  <c r="D67" i="57"/>
  <c r="R66" i="57"/>
  <c r="Q66" i="57"/>
  <c r="N66" i="57"/>
  <c r="M66" i="57"/>
  <c r="L66" i="57"/>
  <c r="K66" i="57"/>
  <c r="D66" i="57"/>
  <c r="R65" i="57"/>
  <c r="Q65" i="57"/>
  <c r="N65" i="57"/>
  <c r="M65" i="57"/>
  <c r="L65" i="57"/>
  <c r="K65" i="57"/>
  <c r="D65" i="57"/>
  <c r="R64" i="57"/>
  <c r="Q64" i="57"/>
  <c r="N64" i="57"/>
  <c r="M64" i="57"/>
  <c r="L64" i="57"/>
  <c r="K64" i="57"/>
  <c r="D64" i="57"/>
  <c r="R63" i="57"/>
  <c r="Q63" i="57"/>
  <c r="N63" i="57"/>
  <c r="M63" i="57"/>
  <c r="L63" i="57"/>
  <c r="K63" i="57"/>
  <c r="D63" i="57"/>
  <c r="R62" i="57"/>
  <c r="Q62" i="57"/>
  <c r="N62" i="57"/>
  <c r="M62" i="57"/>
  <c r="L62" i="57"/>
  <c r="K62" i="57"/>
  <c r="D62" i="57"/>
  <c r="R61" i="57"/>
  <c r="Q61" i="57"/>
  <c r="N61" i="57"/>
  <c r="M61" i="57"/>
  <c r="L61" i="57"/>
  <c r="K61" i="57"/>
  <c r="D61" i="57"/>
  <c r="R60" i="57"/>
  <c r="Q60" i="57"/>
  <c r="N60" i="57"/>
  <c r="M60" i="57"/>
  <c r="L60" i="57"/>
  <c r="K60" i="57"/>
  <c r="D60" i="57"/>
  <c r="R58" i="57"/>
  <c r="Q58" i="57"/>
  <c r="N58" i="57"/>
  <c r="M58" i="57"/>
  <c r="L58" i="57"/>
  <c r="K58" i="57"/>
  <c r="D58" i="57"/>
  <c r="R57" i="57"/>
  <c r="Q57" i="57"/>
  <c r="N57" i="57"/>
  <c r="M57" i="57"/>
  <c r="L57" i="57"/>
  <c r="K57" i="57"/>
  <c r="D57" i="57"/>
  <c r="R56" i="57"/>
  <c r="Q56" i="57"/>
  <c r="N56" i="57"/>
  <c r="M56" i="57"/>
  <c r="L56" i="57"/>
  <c r="K56" i="57"/>
  <c r="D56" i="57"/>
  <c r="R55" i="57"/>
  <c r="Q55" i="57"/>
  <c r="N55" i="57"/>
  <c r="M55" i="57"/>
  <c r="L55" i="57"/>
  <c r="K55" i="57"/>
  <c r="D55" i="57"/>
  <c r="R54" i="57"/>
  <c r="Q54" i="57"/>
  <c r="N54" i="57"/>
  <c r="M54" i="57"/>
  <c r="L54" i="57"/>
  <c r="K54" i="57"/>
  <c r="D54" i="57"/>
  <c r="R53" i="57"/>
  <c r="Q53" i="57"/>
  <c r="N53" i="57"/>
  <c r="M53" i="57"/>
  <c r="L53" i="57"/>
  <c r="K53" i="57"/>
  <c r="D53" i="57"/>
  <c r="R52" i="57"/>
  <c r="Q52" i="57"/>
  <c r="N52" i="57"/>
  <c r="M52" i="57"/>
  <c r="L52" i="57"/>
  <c r="K52" i="57"/>
  <c r="D52" i="57"/>
  <c r="R51" i="57"/>
  <c r="Q51" i="57"/>
  <c r="N51" i="57"/>
  <c r="M51" i="57"/>
  <c r="L51" i="57"/>
  <c r="K51" i="57"/>
  <c r="D51" i="57"/>
  <c r="R50" i="57"/>
  <c r="Q50" i="57"/>
  <c r="N50" i="57"/>
  <c r="M50" i="57"/>
  <c r="L50" i="57"/>
  <c r="K50" i="57"/>
  <c r="D50" i="57"/>
  <c r="R49" i="57"/>
  <c r="Q49" i="57"/>
  <c r="N49" i="57"/>
  <c r="M49" i="57"/>
  <c r="L49" i="57"/>
  <c r="K49" i="57"/>
  <c r="D49" i="57"/>
  <c r="R48" i="57"/>
  <c r="Q48" i="57"/>
  <c r="N48" i="57"/>
  <c r="M48" i="57"/>
  <c r="L48" i="57"/>
  <c r="K48" i="57"/>
  <c r="D48" i="57"/>
  <c r="R47" i="57"/>
  <c r="Q47" i="57"/>
  <c r="N47" i="57"/>
  <c r="M47" i="57"/>
  <c r="L47" i="57"/>
  <c r="K47" i="57"/>
  <c r="D47" i="57"/>
  <c r="R45" i="57"/>
  <c r="Q45" i="57"/>
  <c r="N45" i="57"/>
  <c r="M45" i="57"/>
  <c r="L45" i="57"/>
  <c r="K45" i="57"/>
  <c r="D45" i="57"/>
  <c r="R44" i="57"/>
  <c r="Q44" i="57"/>
  <c r="N44" i="57"/>
  <c r="M44" i="57"/>
  <c r="L44" i="57"/>
  <c r="K44" i="57"/>
  <c r="D44" i="57"/>
  <c r="R43" i="57"/>
  <c r="Q43" i="57"/>
  <c r="N43" i="57"/>
  <c r="M43" i="57"/>
  <c r="L43" i="57"/>
  <c r="K43" i="57"/>
  <c r="D43" i="57"/>
  <c r="R42" i="57"/>
  <c r="Q42" i="57"/>
  <c r="N42" i="57"/>
  <c r="M42" i="57"/>
  <c r="L42" i="57"/>
  <c r="K42" i="57"/>
  <c r="D42" i="57"/>
  <c r="R41" i="57"/>
  <c r="Q41" i="57"/>
  <c r="N41" i="57"/>
  <c r="M41" i="57"/>
  <c r="L41" i="57"/>
  <c r="K41" i="57"/>
  <c r="D41" i="57"/>
  <c r="R40" i="57"/>
  <c r="Q40" i="57"/>
  <c r="N40" i="57"/>
  <c r="M40" i="57"/>
  <c r="L40" i="57"/>
  <c r="K40" i="57"/>
  <c r="D40" i="57"/>
  <c r="R39" i="57"/>
  <c r="Q39" i="57"/>
  <c r="N39" i="57"/>
  <c r="M39" i="57"/>
  <c r="L39" i="57"/>
  <c r="K39" i="57"/>
  <c r="D39" i="57"/>
  <c r="R38" i="57"/>
  <c r="Q38" i="57"/>
  <c r="N38" i="57"/>
  <c r="M38" i="57"/>
  <c r="L38" i="57"/>
  <c r="K38" i="57"/>
  <c r="D38" i="57"/>
  <c r="R37" i="57"/>
  <c r="Q37" i="57"/>
  <c r="N37" i="57"/>
  <c r="M37" i="57"/>
  <c r="L37" i="57"/>
  <c r="K37" i="57"/>
  <c r="D37" i="57"/>
  <c r="R36" i="57"/>
  <c r="Q36" i="57"/>
  <c r="N36" i="57"/>
  <c r="M36" i="57"/>
  <c r="L36" i="57"/>
  <c r="K36" i="57"/>
  <c r="D36" i="57"/>
  <c r="R35" i="57"/>
  <c r="Q35" i="57"/>
  <c r="N35" i="57"/>
  <c r="M35" i="57"/>
  <c r="L35" i="57"/>
  <c r="K35" i="57"/>
  <c r="D35" i="57"/>
  <c r="R34" i="57"/>
  <c r="Q34" i="57"/>
  <c r="Q33" i="57" s="1"/>
  <c r="N34" i="57"/>
  <c r="M34" i="57"/>
  <c r="L34" i="57"/>
  <c r="K34" i="57"/>
  <c r="D34" i="57"/>
  <c r="R32" i="57"/>
  <c r="Q32" i="57"/>
  <c r="N32" i="57"/>
  <c r="M32" i="57"/>
  <c r="L32" i="57"/>
  <c r="K32" i="57"/>
  <c r="P32" i="57" s="1"/>
  <c r="D32" i="57"/>
  <c r="R31" i="57"/>
  <c r="Q31" i="57"/>
  <c r="N31" i="57"/>
  <c r="M31" i="57"/>
  <c r="L31" i="57"/>
  <c r="K31" i="57"/>
  <c r="D31" i="57"/>
  <c r="R30" i="57"/>
  <c r="Q30" i="57"/>
  <c r="N30" i="57"/>
  <c r="M30" i="57"/>
  <c r="L30" i="57"/>
  <c r="K30" i="57"/>
  <c r="D30" i="57"/>
  <c r="R29" i="57"/>
  <c r="Q29" i="57"/>
  <c r="N29" i="57"/>
  <c r="M29" i="57"/>
  <c r="L29" i="57"/>
  <c r="K29" i="57"/>
  <c r="D29" i="57"/>
  <c r="R28" i="57"/>
  <c r="Q28" i="57"/>
  <c r="N28" i="57"/>
  <c r="M28" i="57"/>
  <c r="L28" i="57"/>
  <c r="K28" i="57"/>
  <c r="D28" i="57"/>
  <c r="R27" i="57"/>
  <c r="Q27" i="57"/>
  <c r="N27" i="57"/>
  <c r="M27" i="57"/>
  <c r="L27" i="57"/>
  <c r="K27" i="57"/>
  <c r="D27" i="57"/>
  <c r="R26" i="57"/>
  <c r="Q26" i="57"/>
  <c r="N26" i="57"/>
  <c r="M26" i="57"/>
  <c r="L26" i="57"/>
  <c r="K26" i="57"/>
  <c r="D26" i="57"/>
  <c r="R25" i="57"/>
  <c r="Q25" i="57"/>
  <c r="N25" i="57"/>
  <c r="M25" i="57"/>
  <c r="L25" i="57"/>
  <c r="K25" i="57"/>
  <c r="D25" i="57"/>
  <c r="R24" i="57"/>
  <c r="Q24" i="57"/>
  <c r="N24" i="57"/>
  <c r="M24" i="57"/>
  <c r="L24" i="57"/>
  <c r="K24" i="57"/>
  <c r="D24" i="57"/>
  <c r="R23" i="57"/>
  <c r="Q23" i="57"/>
  <c r="N23" i="57"/>
  <c r="M23" i="57"/>
  <c r="L23" i="57"/>
  <c r="K23" i="57"/>
  <c r="D23" i="57"/>
  <c r="R22" i="57"/>
  <c r="Q22" i="57"/>
  <c r="N22" i="57"/>
  <c r="N20" i="57" s="1"/>
  <c r="M22" i="57"/>
  <c r="M20" i="57" s="1"/>
  <c r="L22" i="57"/>
  <c r="K22" i="57"/>
  <c r="D22" i="57"/>
  <c r="R21" i="57"/>
  <c r="R20" i="57" s="1"/>
  <c r="Q21" i="57"/>
  <c r="Q20" i="57" s="1"/>
  <c r="N21" i="57"/>
  <c r="M21" i="57"/>
  <c r="L21" i="57"/>
  <c r="L20" i="57" s="1"/>
  <c r="K21" i="57"/>
  <c r="K20" i="57" s="1"/>
  <c r="D21" i="57"/>
  <c r="R19" i="57"/>
  <c r="Q19" i="57"/>
  <c r="N19" i="57"/>
  <c r="M19" i="57"/>
  <c r="L19" i="57"/>
  <c r="K19" i="57"/>
  <c r="D19" i="57"/>
  <c r="R18" i="57"/>
  <c r="Q18" i="57"/>
  <c r="N18" i="57"/>
  <c r="M18" i="57"/>
  <c r="L18" i="57"/>
  <c r="K18" i="57"/>
  <c r="D18" i="57"/>
  <c r="R17" i="57"/>
  <c r="Q17" i="57"/>
  <c r="N17" i="57"/>
  <c r="M17" i="57"/>
  <c r="L17" i="57"/>
  <c r="K17" i="57"/>
  <c r="D17" i="57"/>
  <c r="R16" i="57"/>
  <c r="Q16" i="57"/>
  <c r="N16" i="57"/>
  <c r="M16" i="57"/>
  <c r="L16" i="57"/>
  <c r="K16" i="57"/>
  <c r="D16" i="57"/>
  <c r="R15" i="57"/>
  <c r="Q15" i="57"/>
  <c r="N15" i="57"/>
  <c r="M15" i="57"/>
  <c r="L15" i="57"/>
  <c r="K15" i="57"/>
  <c r="D15" i="57"/>
  <c r="R14" i="57"/>
  <c r="Q14" i="57"/>
  <c r="N14" i="57"/>
  <c r="M14" i="57"/>
  <c r="L14" i="57"/>
  <c r="K14" i="57"/>
  <c r="D14" i="57"/>
  <c r="R13" i="57"/>
  <c r="Q13" i="57"/>
  <c r="N13" i="57"/>
  <c r="M13" i="57"/>
  <c r="L13" i="57"/>
  <c r="K13" i="57"/>
  <c r="D13" i="57"/>
  <c r="R12" i="57"/>
  <c r="Q12" i="57"/>
  <c r="N12" i="57"/>
  <c r="M12" i="57"/>
  <c r="L12" i="57"/>
  <c r="K12" i="57"/>
  <c r="D12" i="57"/>
  <c r="R11" i="57"/>
  <c r="Q11" i="57"/>
  <c r="N11" i="57"/>
  <c r="M11" i="57"/>
  <c r="L11" i="57"/>
  <c r="K11" i="57"/>
  <c r="D11" i="57"/>
  <c r="R10" i="57"/>
  <c r="Q10" i="57"/>
  <c r="N10" i="57"/>
  <c r="M10" i="57"/>
  <c r="L10" i="57"/>
  <c r="K10" i="57"/>
  <c r="D10" i="57"/>
  <c r="R9" i="57"/>
  <c r="Q9" i="57"/>
  <c r="N9" i="57"/>
  <c r="M9" i="57"/>
  <c r="L9" i="57"/>
  <c r="K9" i="57"/>
  <c r="D9" i="57"/>
  <c r="Q450" i="56"/>
  <c r="P450" i="56"/>
  <c r="M450" i="56"/>
  <c r="L450" i="56"/>
  <c r="L448" i="56" s="1"/>
  <c r="K450" i="56"/>
  <c r="K448" i="56" s="1"/>
  <c r="J450" i="56"/>
  <c r="O450" i="56" s="1"/>
  <c r="O448" i="56" s="1"/>
  <c r="C450" i="56"/>
  <c r="Q449" i="56"/>
  <c r="P449" i="56"/>
  <c r="O449" i="56"/>
  <c r="M449" i="56"/>
  <c r="L449" i="56"/>
  <c r="K449" i="56"/>
  <c r="J449" i="56"/>
  <c r="N449" i="56" s="1"/>
  <c r="C449" i="56"/>
  <c r="P448" i="56"/>
  <c r="M448" i="56"/>
  <c r="Q447" i="56"/>
  <c r="P447" i="56"/>
  <c r="M447" i="56"/>
  <c r="M445" i="56" s="1"/>
  <c r="L447" i="56"/>
  <c r="L445" i="56" s="1"/>
  <c r="K447" i="56"/>
  <c r="J447" i="56"/>
  <c r="C447" i="56"/>
  <c r="Q446" i="56"/>
  <c r="P446" i="56"/>
  <c r="M446" i="56"/>
  <c r="L446" i="56"/>
  <c r="K446" i="56"/>
  <c r="K445" i="56" s="1"/>
  <c r="J446" i="56"/>
  <c r="O446" i="56" s="1"/>
  <c r="C446" i="56"/>
  <c r="P445" i="56"/>
  <c r="Q444" i="56"/>
  <c r="P444" i="56"/>
  <c r="L444" i="56"/>
  <c r="L443" i="56" s="1"/>
  <c r="K444" i="56"/>
  <c r="K443" i="56" s="1"/>
  <c r="J444" i="56"/>
  <c r="C444" i="56"/>
  <c r="P443" i="56"/>
  <c r="Q442" i="56"/>
  <c r="P442" i="56"/>
  <c r="L442" i="56"/>
  <c r="K442" i="56"/>
  <c r="J442" i="56"/>
  <c r="C442" i="56"/>
  <c r="Q441" i="56"/>
  <c r="P441" i="56"/>
  <c r="L441" i="56"/>
  <c r="K441" i="56"/>
  <c r="J441" i="56"/>
  <c r="J440" i="56" s="1"/>
  <c r="C441" i="56"/>
  <c r="P440" i="56"/>
  <c r="L440" i="56"/>
  <c r="Q439" i="56"/>
  <c r="P439" i="56"/>
  <c r="L439" i="56"/>
  <c r="K439" i="56"/>
  <c r="K437" i="56" s="1"/>
  <c r="J439" i="56"/>
  <c r="C439" i="56"/>
  <c r="Q438" i="56"/>
  <c r="P438" i="56"/>
  <c r="P437" i="56" s="1"/>
  <c r="L438" i="56"/>
  <c r="K438" i="56"/>
  <c r="J438" i="56"/>
  <c r="O438" i="56" s="1"/>
  <c r="C438" i="56"/>
  <c r="L437" i="56"/>
  <c r="J437" i="56"/>
  <c r="N437" i="56" s="1"/>
  <c r="Q436" i="56"/>
  <c r="P436" i="56"/>
  <c r="L436" i="56"/>
  <c r="K436" i="56"/>
  <c r="J436" i="56"/>
  <c r="O436" i="56" s="1"/>
  <c r="O434" i="56" s="1"/>
  <c r="C436" i="56"/>
  <c r="Q435" i="56"/>
  <c r="P435" i="56"/>
  <c r="P434" i="56" s="1"/>
  <c r="O435" i="56"/>
  <c r="N435" i="56"/>
  <c r="L435" i="56"/>
  <c r="K435" i="56"/>
  <c r="J435" i="56"/>
  <c r="C435" i="56"/>
  <c r="L434" i="56"/>
  <c r="K434" i="56"/>
  <c r="J434" i="56"/>
  <c r="N434" i="56" s="1"/>
  <c r="Q433" i="56"/>
  <c r="P433" i="56"/>
  <c r="L433" i="56"/>
  <c r="K433" i="56"/>
  <c r="J433" i="56"/>
  <c r="O433" i="56" s="1"/>
  <c r="C433" i="56"/>
  <c r="Q432" i="56"/>
  <c r="P432" i="56"/>
  <c r="L432" i="56"/>
  <c r="K432" i="56"/>
  <c r="J432" i="56"/>
  <c r="C432" i="56"/>
  <c r="L431" i="56"/>
  <c r="J431" i="56"/>
  <c r="Q430" i="56"/>
  <c r="P430" i="56"/>
  <c r="L430" i="56"/>
  <c r="K430" i="56"/>
  <c r="O430" i="56" s="1"/>
  <c r="J430" i="56"/>
  <c r="C430" i="56"/>
  <c r="Q429" i="56"/>
  <c r="P429" i="56"/>
  <c r="L429" i="56"/>
  <c r="L428" i="56" s="1"/>
  <c r="K429" i="56"/>
  <c r="J429" i="56"/>
  <c r="C429" i="56"/>
  <c r="J428" i="56"/>
  <c r="Q427" i="56"/>
  <c r="P427" i="56"/>
  <c r="L427" i="56"/>
  <c r="K427" i="56"/>
  <c r="J427" i="56"/>
  <c r="C427" i="56"/>
  <c r="Q426" i="56"/>
  <c r="P426" i="56"/>
  <c r="P425" i="56" s="1"/>
  <c r="L426" i="56"/>
  <c r="K426" i="56"/>
  <c r="J426" i="56"/>
  <c r="C426" i="56"/>
  <c r="L425" i="56"/>
  <c r="J425" i="56"/>
  <c r="Q424" i="56"/>
  <c r="P424" i="56"/>
  <c r="L424" i="56"/>
  <c r="K424" i="56"/>
  <c r="J424" i="56"/>
  <c r="C424" i="56"/>
  <c r="Q423" i="56"/>
  <c r="P423" i="56"/>
  <c r="N423" i="56"/>
  <c r="L423" i="56"/>
  <c r="K423" i="56"/>
  <c r="J423" i="56"/>
  <c r="O423" i="56" s="1"/>
  <c r="C423" i="56"/>
  <c r="P422" i="56"/>
  <c r="L422" i="56"/>
  <c r="J422" i="56"/>
  <c r="Q421" i="56"/>
  <c r="P421" i="56"/>
  <c r="L421" i="56"/>
  <c r="K421" i="56"/>
  <c r="J421" i="56"/>
  <c r="C421" i="56"/>
  <c r="Q420" i="56"/>
  <c r="P420" i="56"/>
  <c r="P419" i="56" s="1"/>
  <c r="L420" i="56"/>
  <c r="K420" i="56"/>
  <c r="K419" i="56" s="1"/>
  <c r="J420" i="56"/>
  <c r="C420" i="56"/>
  <c r="L419" i="56"/>
  <c r="Q418" i="56"/>
  <c r="P418" i="56"/>
  <c r="N418" i="56"/>
  <c r="L418" i="56"/>
  <c r="K418" i="56"/>
  <c r="J418" i="56"/>
  <c r="O418" i="56" s="1"/>
  <c r="C418" i="56"/>
  <c r="Q417" i="56"/>
  <c r="P417" i="56"/>
  <c r="P416" i="56" s="1"/>
  <c r="N417" i="56"/>
  <c r="L417" i="56"/>
  <c r="K417" i="56"/>
  <c r="O417" i="56" s="1"/>
  <c r="J417" i="56"/>
  <c r="C417" i="56"/>
  <c r="L416" i="56"/>
  <c r="K416" i="56"/>
  <c r="J416" i="56"/>
  <c r="Q415" i="56"/>
  <c r="P415" i="56"/>
  <c r="N415" i="56"/>
  <c r="L415" i="56"/>
  <c r="K415" i="56"/>
  <c r="J415" i="56"/>
  <c r="O415" i="56" s="1"/>
  <c r="C415" i="56"/>
  <c r="Q414" i="56"/>
  <c r="P414" i="56"/>
  <c r="N414" i="56"/>
  <c r="L414" i="56"/>
  <c r="K414" i="56"/>
  <c r="J414" i="56"/>
  <c r="C414" i="56"/>
  <c r="L413" i="56"/>
  <c r="J413" i="56"/>
  <c r="Q412" i="56"/>
  <c r="P412" i="56"/>
  <c r="L412" i="56"/>
  <c r="K412" i="56"/>
  <c r="J412" i="56"/>
  <c r="C412" i="56"/>
  <c r="Q411" i="56"/>
  <c r="P411" i="56"/>
  <c r="P410" i="56" s="1"/>
  <c r="L411" i="56"/>
  <c r="L410" i="56" s="1"/>
  <c r="K411" i="56"/>
  <c r="J411" i="56"/>
  <c r="C411" i="56"/>
  <c r="J410" i="56"/>
  <c r="Q409" i="56"/>
  <c r="P409" i="56"/>
  <c r="O409" i="56"/>
  <c r="N409" i="56"/>
  <c r="L409" i="56"/>
  <c r="K409" i="56"/>
  <c r="J409" i="56"/>
  <c r="C409" i="56"/>
  <c r="Q408" i="56"/>
  <c r="P408" i="56"/>
  <c r="P407" i="56" s="1"/>
  <c r="L408" i="56"/>
  <c r="K408" i="56"/>
  <c r="K407" i="56" s="1"/>
  <c r="J408" i="56"/>
  <c r="C408" i="56"/>
  <c r="L407" i="56"/>
  <c r="J407" i="56"/>
  <c r="N407" i="56" s="1"/>
  <c r="Q406" i="56"/>
  <c r="P406" i="56"/>
  <c r="L406" i="56"/>
  <c r="L404" i="56" s="1"/>
  <c r="K406" i="56"/>
  <c r="J406" i="56"/>
  <c r="C406" i="56"/>
  <c r="Q405" i="56"/>
  <c r="P405" i="56"/>
  <c r="P404" i="56" s="1"/>
  <c r="N405" i="56"/>
  <c r="L405" i="56"/>
  <c r="K405" i="56"/>
  <c r="K404" i="56" s="1"/>
  <c r="J405" i="56"/>
  <c r="O405" i="56" s="1"/>
  <c r="C405" i="56"/>
  <c r="J404" i="56"/>
  <c r="Q403" i="56"/>
  <c r="P403" i="56"/>
  <c r="L403" i="56"/>
  <c r="K403" i="56"/>
  <c r="J403" i="56"/>
  <c r="C403" i="56"/>
  <c r="Q402" i="56"/>
  <c r="P402" i="56"/>
  <c r="N402" i="56"/>
  <c r="L402" i="56"/>
  <c r="K402" i="56"/>
  <c r="K401" i="56" s="1"/>
  <c r="J402" i="56"/>
  <c r="O402" i="56" s="1"/>
  <c r="C402" i="56"/>
  <c r="L401" i="56"/>
  <c r="Q400" i="56"/>
  <c r="P400" i="56"/>
  <c r="N400" i="56"/>
  <c r="L400" i="56"/>
  <c r="K400" i="56"/>
  <c r="J400" i="56"/>
  <c r="O400" i="56" s="1"/>
  <c r="C400" i="56"/>
  <c r="Q399" i="56"/>
  <c r="P399" i="56"/>
  <c r="N399" i="56"/>
  <c r="L399" i="56"/>
  <c r="K399" i="56"/>
  <c r="J399" i="56"/>
  <c r="C399" i="56"/>
  <c r="L398" i="56"/>
  <c r="J398" i="56"/>
  <c r="Q397" i="56"/>
  <c r="P397" i="56"/>
  <c r="L397" i="56"/>
  <c r="K397" i="56"/>
  <c r="N397" i="56" s="1"/>
  <c r="J397" i="56"/>
  <c r="C397" i="56"/>
  <c r="Q396" i="56"/>
  <c r="P396" i="56"/>
  <c r="P395" i="56" s="1"/>
  <c r="O396" i="56"/>
  <c r="L396" i="56"/>
  <c r="K396" i="56"/>
  <c r="J396" i="56"/>
  <c r="C396" i="56"/>
  <c r="L395" i="56"/>
  <c r="J395" i="56"/>
  <c r="Q394" i="56"/>
  <c r="P394" i="56"/>
  <c r="N394" i="56"/>
  <c r="L394" i="56"/>
  <c r="K394" i="56"/>
  <c r="O394" i="56" s="1"/>
  <c r="J394" i="56"/>
  <c r="C394" i="56"/>
  <c r="Q393" i="56"/>
  <c r="P393" i="56"/>
  <c r="L393" i="56"/>
  <c r="K393" i="56"/>
  <c r="J393" i="56"/>
  <c r="C393" i="56"/>
  <c r="L392" i="56"/>
  <c r="J392" i="56"/>
  <c r="Q391" i="56"/>
  <c r="P391" i="56"/>
  <c r="O391" i="56"/>
  <c r="N391" i="56"/>
  <c r="L391" i="56"/>
  <c r="K391" i="56"/>
  <c r="J391" i="56"/>
  <c r="C391" i="56"/>
  <c r="Q390" i="56"/>
  <c r="P390" i="56"/>
  <c r="P389" i="56" s="1"/>
  <c r="L390" i="56"/>
  <c r="K390" i="56"/>
  <c r="K389" i="56" s="1"/>
  <c r="J390" i="56"/>
  <c r="C390" i="56"/>
  <c r="L389" i="56"/>
  <c r="J389" i="56"/>
  <c r="Q388" i="56"/>
  <c r="P388" i="56"/>
  <c r="L388" i="56"/>
  <c r="K388" i="56"/>
  <c r="J388" i="56"/>
  <c r="C388" i="56"/>
  <c r="Q387" i="56"/>
  <c r="P387" i="56"/>
  <c r="N387" i="56"/>
  <c r="L387" i="56"/>
  <c r="K387" i="56"/>
  <c r="J387" i="56"/>
  <c r="O387" i="56" s="1"/>
  <c r="C387" i="56"/>
  <c r="P386" i="56"/>
  <c r="L386" i="56"/>
  <c r="J386" i="56"/>
  <c r="Q384" i="56"/>
  <c r="P384" i="56"/>
  <c r="M384" i="56"/>
  <c r="L384" i="56"/>
  <c r="K384" i="56"/>
  <c r="J384" i="56"/>
  <c r="C384" i="56"/>
  <c r="Q383" i="56"/>
  <c r="P383" i="56"/>
  <c r="M383" i="56"/>
  <c r="O383" i="56" s="1"/>
  <c r="L383" i="56"/>
  <c r="K383" i="56"/>
  <c r="J383" i="56"/>
  <c r="C383" i="56"/>
  <c r="Q382" i="56"/>
  <c r="P382" i="56"/>
  <c r="M382" i="56"/>
  <c r="L382" i="56"/>
  <c r="K382" i="56"/>
  <c r="J382" i="56"/>
  <c r="C382" i="56"/>
  <c r="Q381" i="56"/>
  <c r="P381" i="56"/>
  <c r="N381" i="56"/>
  <c r="M381" i="56"/>
  <c r="L381" i="56"/>
  <c r="K381" i="56"/>
  <c r="O381" i="56" s="1"/>
  <c r="J381" i="56"/>
  <c r="C381" i="56"/>
  <c r="Q380" i="56"/>
  <c r="P380" i="56"/>
  <c r="M380" i="56"/>
  <c r="L380" i="56"/>
  <c r="K380" i="56"/>
  <c r="J380" i="56"/>
  <c r="C380" i="56"/>
  <c r="Q379" i="56"/>
  <c r="P379" i="56"/>
  <c r="O379" i="56"/>
  <c r="M379" i="56"/>
  <c r="L379" i="56"/>
  <c r="K379" i="56"/>
  <c r="J379" i="56"/>
  <c r="N379" i="56" s="1"/>
  <c r="C379" i="56"/>
  <c r="Q378" i="56"/>
  <c r="P378" i="56"/>
  <c r="L378" i="56"/>
  <c r="Q377" i="56"/>
  <c r="P377" i="56"/>
  <c r="M377" i="56"/>
  <c r="L377" i="56"/>
  <c r="K377" i="56"/>
  <c r="J377" i="56"/>
  <c r="C377" i="56"/>
  <c r="Q376" i="56"/>
  <c r="Q364" i="56" s="1"/>
  <c r="P376" i="56"/>
  <c r="O376" i="56"/>
  <c r="M376" i="56"/>
  <c r="L376" i="56"/>
  <c r="K376" i="56"/>
  <c r="J376" i="56"/>
  <c r="N376" i="56" s="1"/>
  <c r="C376" i="56"/>
  <c r="Q375" i="56"/>
  <c r="P375" i="56"/>
  <c r="M375" i="56"/>
  <c r="L375" i="56"/>
  <c r="K375" i="56"/>
  <c r="J375" i="56"/>
  <c r="C375" i="56"/>
  <c r="Q374" i="56"/>
  <c r="P374" i="56"/>
  <c r="M374" i="56"/>
  <c r="L374" i="56"/>
  <c r="K374" i="56"/>
  <c r="J374" i="56"/>
  <c r="C374" i="56"/>
  <c r="Q373" i="56"/>
  <c r="P373" i="56"/>
  <c r="M373" i="56"/>
  <c r="L373" i="56"/>
  <c r="K373" i="56"/>
  <c r="J373" i="56"/>
  <c r="C373" i="56"/>
  <c r="Q372" i="56"/>
  <c r="P372" i="56"/>
  <c r="M372" i="56"/>
  <c r="L372" i="56"/>
  <c r="K372" i="56"/>
  <c r="J372" i="56"/>
  <c r="C372" i="56"/>
  <c r="Q371" i="56"/>
  <c r="P371" i="56"/>
  <c r="O371" i="56"/>
  <c r="N371" i="56"/>
  <c r="M371" i="56"/>
  <c r="L371" i="56"/>
  <c r="K371" i="56"/>
  <c r="J371" i="56"/>
  <c r="C371" i="56"/>
  <c r="Q370" i="56"/>
  <c r="P370" i="56"/>
  <c r="O370" i="56"/>
  <c r="M370" i="56"/>
  <c r="L370" i="56"/>
  <c r="K370" i="56"/>
  <c r="N370" i="56" s="1"/>
  <c r="J370" i="56"/>
  <c r="C370" i="56"/>
  <c r="Q369" i="56"/>
  <c r="P369" i="56"/>
  <c r="M369" i="56"/>
  <c r="L369" i="56"/>
  <c r="K369" i="56"/>
  <c r="J369" i="56"/>
  <c r="C369" i="56"/>
  <c r="Q368" i="56"/>
  <c r="P368" i="56"/>
  <c r="M368" i="56"/>
  <c r="L368" i="56"/>
  <c r="K368" i="56"/>
  <c r="J368" i="56"/>
  <c r="C368" i="56"/>
  <c r="Q367" i="56"/>
  <c r="P367" i="56"/>
  <c r="O367" i="56"/>
  <c r="N367" i="56"/>
  <c r="M367" i="56"/>
  <c r="L367" i="56"/>
  <c r="K367" i="56"/>
  <c r="J367" i="56"/>
  <c r="C367" i="56"/>
  <c r="Q366" i="56"/>
  <c r="P366" i="56"/>
  <c r="M366" i="56"/>
  <c r="L366" i="56"/>
  <c r="K366" i="56"/>
  <c r="O366" i="56" s="1"/>
  <c r="J366" i="56"/>
  <c r="C366" i="56"/>
  <c r="Q365" i="56"/>
  <c r="P365" i="56"/>
  <c r="M365" i="56"/>
  <c r="L365" i="56"/>
  <c r="K365" i="56"/>
  <c r="J365" i="56"/>
  <c r="C365" i="56"/>
  <c r="Q363" i="56"/>
  <c r="P363" i="56"/>
  <c r="O363" i="56"/>
  <c r="N363" i="56"/>
  <c r="M363" i="56"/>
  <c r="L363" i="56"/>
  <c r="K363" i="56"/>
  <c r="J363" i="56"/>
  <c r="C363" i="56"/>
  <c r="Q362" i="56"/>
  <c r="P362" i="56"/>
  <c r="O362" i="56"/>
  <c r="N362" i="56"/>
  <c r="M362" i="56"/>
  <c r="L362" i="56"/>
  <c r="K362" i="56"/>
  <c r="J362" i="56"/>
  <c r="C362" i="56"/>
  <c r="Q361" i="56"/>
  <c r="P361" i="56"/>
  <c r="M361" i="56"/>
  <c r="L361" i="56"/>
  <c r="K361" i="56"/>
  <c r="N361" i="56" s="1"/>
  <c r="J361" i="56"/>
  <c r="O361" i="56" s="1"/>
  <c r="C361" i="56"/>
  <c r="Q360" i="56"/>
  <c r="P360" i="56"/>
  <c r="O360" i="56"/>
  <c r="N360" i="56"/>
  <c r="M360" i="56"/>
  <c r="L360" i="56"/>
  <c r="K360" i="56"/>
  <c r="J360" i="56"/>
  <c r="C360" i="56"/>
  <c r="Q359" i="56"/>
  <c r="P359" i="56"/>
  <c r="O359" i="56"/>
  <c r="M359" i="56"/>
  <c r="L359" i="56"/>
  <c r="N359" i="56" s="1"/>
  <c r="K359" i="56"/>
  <c r="J359" i="56"/>
  <c r="C359" i="56"/>
  <c r="Q358" i="56"/>
  <c r="P358" i="56"/>
  <c r="M358" i="56"/>
  <c r="L358" i="56"/>
  <c r="O358" i="56" s="1"/>
  <c r="K358" i="56"/>
  <c r="J358" i="56"/>
  <c r="C358" i="56"/>
  <c r="Q357" i="56"/>
  <c r="P357" i="56"/>
  <c r="M357" i="56"/>
  <c r="L357" i="56"/>
  <c r="K357" i="56"/>
  <c r="N357" i="56" s="1"/>
  <c r="J357" i="56"/>
  <c r="C357" i="56"/>
  <c r="Q356" i="56"/>
  <c r="P356" i="56"/>
  <c r="P353" i="56" s="1"/>
  <c r="O356" i="56"/>
  <c r="N356" i="56"/>
  <c r="M356" i="56"/>
  <c r="L356" i="56"/>
  <c r="K356" i="56"/>
  <c r="J356" i="56"/>
  <c r="C356" i="56"/>
  <c r="Q355" i="56"/>
  <c r="P355" i="56"/>
  <c r="M355" i="56"/>
  <c r="M353" i="56" s="1"/>
  <c r="L355" i="56"/>
  <c r="K355" i="56"/>
  <c r="J355" i="56"/>
  <c r="C355" i="56"/>
  <c r="Q354" i="56"/>
  <c r="P354" i="56"/>
  <c r="M354" i="56"/>
  <c r="L354" i="56"/>
  <c r="K354" i="56"/>
  <c r="K353" i="56" s="1"/>
  <c r="J354" i="56"/>
  <c r="J353" i="56" s="1"/>
  <c r="C354" i="56"/>
  <c r="Q352" i="56"/>
  <c r="P352" i="56"/>
  <c r="M352" i="56"/>
  <c r="O352" i="56" s="1"/>
  <c r="L352" i="56"/>
  <c r="K352" i="56"/>
  <c r="J352" i="56"/>
  <c r="C352" i="56"/>
  <c r="Q351" i="56"/>
  <c r="P351" i="56"/>
  <c r="M351" i="56"/>
  <c r="L351" i="56"/>
  <c r="K351" i="56"/>
  <c r="J351" i="56"/>
  <c r="C351" i="56"/>
  <c r="Q350" i="56"/>
  <c r="P350" i="56"/>
  <c r="N350" i="56"/>
  <c r="M350" i="56"/>
  <c r="L350" i="56"/>
  <c r="K350" i="56"/>
  <c r="J350" i="56"/>
  <c r="C350" i="56"/>
  <c r="Q349" i="56"/>
  <c r="P349" i="56"/>
  <c r="M349" i="56"/>
  <c r="L349" i="56"/>
  <c r="K349" i="56"/>
  <c r="J349" i="56"/>
  <c r="C349" i="56"/>
  <c r="Q348" i="56"/>
  <c r="P348" i="56"/>
  <c r="O348" i="56"/>
  <c r="M348" i="56"/>
  <c r="N348" i="56" s="1"/>
  <c r="L348" i="56"/>
  <c r="K348" i="56"/>
  <c r="J348" i="56"/>
  <c r="C348" i="56"/>
  <c r="Q347" i="56"/>
  <c r="P347" i="56"/>
  <c r="N347" i="56"/>
  <c r="M347" i="56"/>
  <c r="L347" i="56"/>
  <c r="K347" i="56"/>
  <c r="J347" i="56"/>
  <c r="C347" i="56"/>
  <c r="Q346" i="56"/>
  <c r="P346" i="56"/>
  <c r="N346" i="56"/>
  <c r="M346" i="56"/>
  <c r="L346" i="56"/>
  <c r="K346" i="56"/>
  <c r="J346" i="56"/>
  <c r="C346" i="56"/>
  <c r="Q345" i="56"/>
  <c r="P345" i="56"/>
  <c r="M345" i="56"/>
  <c r="L345" i="56"/>
  <c r="K345" i="56"/>
  <c r="J345" i="56"/>
  <c r="C345" i="56"/>
  <c r="Q344" i="56"/>
  <c r="P344" i="56"/>
  <c r="O344" i="56"/>
  <c r="N344" i="56"/>
  <c r="M344" i="56"/>
  <c r="L344" i="56"/>
  <c r="K344" i="56"/>
  <c r="J344" i="56"/>
  <c r="C344" i="56"/>
  <c r="Q343" i="56"/>
  <c r="P343" i="56"/>
  <c r="N343" i="56"/>
  <c r="M343" i="56"/>
  <c r="L343" i="56"/>
  <c r="K343" i="56"/>
  <c r="J343" i="56"/>
  <c r="C343" i="56"/>
  <c r="Q342" i="56"/>
  <c r="P342" i="56"/>
  <c r="M342" i="56"/>
  <c r="L342" i="56"/>
  <c r="K342" i="56"/>
  <c r="J342" i="56"/>
  <c r="C342" i="56"/>
  <c r="Q341" i="56"/>
  <c r="P341" i="56"/>
  <c r="M341" i="56"/>
  <c r="L341" i="56"/>
  <c r="K341" i="56"/>
  <c r="J341" i="56"/>
  <c r="C341" i="56"/>
  <c r="Q340" i="56"/>
  <c r="P340" i="56"/>
  <c r="M340" i="56"/>
  <c r="M334" i="56" s="1"/>
  <c r="L340" i="56"/>
  <c r="K340" i="56"/>
  <c r="J340" i="56"/>
  <c r="C340" i="56"/>
  <c r="Q339" i="56"/>
  <c r="P339" i="56"/>
  <c r="M339" i="56"/>
  <c r="L339" i="56"/>
  <c r="K339" i="56"/>
  <c r="J339" i="56"/>
  <c r="C339" i="56"/>
  <c r="Q338" i="56"/>
  <c r="P338" i="56"/>
  <c r="N338" i="56"/>
  <c r="M338" i="56"/>
  <c r="L338" i="56"/>
  <c r="K338" i="56"/>
  <c r="J338" i="56"/>
  <c r="C338" i="56"/>
  <c r="Q337" i="56"/>
  <c r="P337" i="56"/>
  <c r="M337" i="56"/>
  <c r="L337" i="56"/>
  <c r="K337" i="56"/>
  <c r="K334" i="56" s="1"/>
  <c r="J337" i="56"/>
  <c r="C337" i="56"/>
  <c r="Q336" i="56"/>
  <c r="P336" i="56"/>
  <c r="O336" i="56"/>
  <c r="M336" i="56"/>
  <c r="N336" i="56" s="1"/>
  <c r="L336" i="56"/>
  <c r="K336" i="56"/>
  <c r="J336" i="56"/>
  <c r="C336" i="56"/>
  <c r="Q335" i="56"/>
  <c r="Q334" i="56" s="1"/>
  <c r="P335" i="56"/>
  <c r="P334" i="56" s="1"/>
  <c r="N335" i="56"/>
  <c r="M335" i="56"/>
  <c r="L335" i="56"/>
  <c r="K335" i="56"/>
  <c r="J335" i="56"/>
  <c r="C335" i="56"/>
  <c r="Q333" i="56"/>
  <c r="P333" i="56"/>
  <c r="O333" i="56"/>
  <c r="M333" i="56"/>
  <c r="L333" i="56"/>
  <c r="K333" i="56"/>
  <c r="J333" i="56"/>
  <c r="N333" i="56" s="1"/>
  <c r="C333" i="56"/>
  <c r="Q332" i="56"/>
  <c r="P332" i="56"/>
  <c r="M332" i="56"/>
  <c r="L332" i="56"/>
  <c r="K332" i="56"/>
  <c r="J332" i="56"/>
  <c r="C332" i="56"/>
  <c r="Q331" i="56"/>
  <c r="P331" i="56"/>
  <c r="M331" i="56"/>
  <c r="L331" i="56"/>
  <c r="K331" i="56"/>
  <c r="J331" i="56"/>
  <c r="C331" i="56"/>
  <c r="Q330" i="56"/>
  <c r="P330" i="56"/>
  <c r="M330" i="56"/>
  <c r="L330" i="56"/>
  <c r="K330" i="56"/>
  <c r="J330" i="56"/>
  <c r="C330" i="56"/>
  <c r="Q329" i="56"/>
  <c r="P329" i="56"/>
  <c r="M329" i="56"/>
  <c r="L329" i="56"/>
  <c r="K329" i="56"/>
  <c r="J329" i="56"/>
  <c r="C329" i="56"/>
  <c r="Q328" i="56"/>
  <c r="P328" i="56"/>
  <c r="M328" i="56"/>
  <c r="L328" i="56"/>
  <c r="K328" i="56"/>
  <c r="J328" i="56"/>
  <c r="C328" i="56"/>
  <c r="Q327" i="56"/>
  <c r="P327" i="56"/>
  <c r="M327" i="56"/>
  <c r="L327" i="56"/>
  <c r="K327" i="56"/>
  <c r="J327" i="56"/>
  <c r="C327" i="56"/>
  <c r="Q326" i="56"/>
  <c r="P326" i="56"/>
  <c r="M326" i="56"/>
  <c r="M318" i="56" s="1"/>
  <c r="L326" i="56"/>
  <c r="K326" i="56"/>
  <c r="J326" i="56"/>
  <c r="C326" i="56"/>
  <c r="Q325" i="56"/>
  <c r="P325" i="56"/>
  <c r="M325" i="56"/>
  <c r="L325" i="56"/>
  <c r="K325" i="56"/>
  <c r="J325" i="56"/>
  <c r="C325" i="56"/>
  <c r="Q324" i="56"/>
  <c r="P324" i="56"/>
  <c r="O324" i="56"/>
  <c r="M324" i="56"/>
  <c r="L324" i="56"/>
  <c r="N324" i="56" s="1"/>
  <c r="K324" i="56"/>
  <c r="J324" i="56"/>
  <c r="C324" i="56"/>
  <c r="Q323" i="56"/>
  <c r="P323" i="56"/>
  <c r="O323" i="56"/>
  <c r="M323" i="56"/>
  <c r="L323" i="56"/>
  <c r="K323" i="56"/>
  <c r="J323" i="56"/>
  <c r="C323" i="56"/>
  <c r="Q322" i="56"/>
  <c r="P322" i="56"/>
  <c r="M322" i="56"/>
  <c r="L322" i="56"/>
  <c r="K322" i="56"/>
  <c r="J322" i="56"/>
  <c r="C322" i="56"/>
  <c r="Q321" i="56"/>
  <c r="P321" i="56"/>
  <c r="O321" i="56"/>
  <c r="M321" i="56"/>
  <c r="L321" i="56"/>
  <c r="K321" i="56"/>
  <c r="J321" i="56"/>
  <c r="N321" i="56" s="1"/>
  <c r="C321" i="56"/>
  <c r="Q320" i="56"/>
  <c r="P320" i="56"/>
  <c r="O320" i="56"/>
  <c r="N320" i="56"/>
  <c r="M320" i="56"/>
  <c r="L320" i="56"/>
  <c r="K320" i="56"/>
  <c r="J320" i="56"/>
  <c r="C320" i="56"/>
  <c r="Q319" i="56"/>
  <c r="P319" i="56"/>
  <c r="M319" i="56"/>
  <c r="L319" i="56"/>
  <c r="L318" i="56" s="1"/>
  <c r="K319" i="56"/>
  <c r="J319" i="56"/>
  <c r="C319" i="56"/>
  <c r="Q317" i="56"/>
  <c r="P317" i="56"/>
  <c r="O317" i="56"/>
  <c r="N317" i="56"/>
  <c r="M317" i="56"/>
  <c r="L317" i="56"/>
  <c r="K317" i="56"/>
  <c r="J317" i="56"/>
  <c r="C317" i="56"/>
  <c r="Q316" i="56"/>
  <c r="P316" i="56"/>
  <c r="M316" i="56"/>
  <c r="L316" i="56"/>
  <c r="K316" i="56"/>
  <c r="O316" i="56" s="1"/>
  <c r="J316" i="56"/>
  <c r="C316" i="56"/>
  <c r="Q315" i="56"/>
  <c r="P315" i="56"/>
  <c r="O315" i="56"/>
  <c r="N315" i="56"/>
  <c r="M315" i="56"/>
  <c r="L315" i="56"/>
  <c r="K315" i="56"/>
  <c r="J315" i="56"/>
  <c r="C315" i="56"/>
  <c r="Q314" i="56"/>
  <c r="P314" i="56"/>
  <c r="M314" i="56"/>
  <c r="L314" i="56"/>
  <c r="L302" i="56" s="1"/>
  <c r="K314" i="56"/>
  <c r="J314" i="56"/>
  <c r="C314" i="56"/>
  <c r="Q313" i="56"/>
  <c r="P313" i="56"/>
  <c r="O313" i="56"/>
  <c r="N313" i="56"/>
  <c r="M313" i="56"/>
  <c r="L313" i="56"/>
  <c r="K313" i="56"/>
  <c r="J313" i="56"/>
  <c r="C313" i="56"/>
  <c r="Q312" i="56"/>
  <c r="P312" i="56"/>
  <c r="O312" i="56"/>
  <c r="N312" i="56"/>
  <c r="M312" i="56"/>
  <c r="L312" i="56"/>
  <c r="K312" i="56"/>
  <c r="J312" i="56"/>
  <c r="C312" i="56"/>
  <c r="Q311" i="56"/>
  <c r="P311" i="56"/>
  <c r="O311" i="56"/>
  <c r="N311" i="56"/>
  <c r="M311" i="56"/>
  <c r="L311" i="56"/>
  <c r="K311" i="56"/>
  <c r="J311" i="56"/>
  <c r="C311" i="56"/>
  <c r="Q310" i="56"/>
  <c r="P310" i="56"/>
  <c r="M310" i="56"/>
  <c r="L310" i="56"/>
  <c r="K310" i="56"/>
  <c r="N310" i="56" s="1"/>
  <c r="J310" i="56"/>
  <c r="O310" i="56" s="1"/>
  <c r="C310" i="56"/>
  <c r="Q309" i="56"/>
  <c r="P309" i="56"/>
  <c r="O309" i="56"/>
  <c r="N309" i="56"/>
  <c r="M309" i="56"/>
  <c r="L309" i="56"/>
  <c r="K309" i="56"/>
  <c r="J309" i="56"/>
  <c r="C309" i="56"/>
  <c r="Q308" i="56"/>
  <c r="Q302" i="56" s="1"/>
  <c r="P308" i="56"/>
  <c r="O308" i="56"/>
  <c r="N308" i="56"/>
  <c r="M308" i="56"/>
  <c r="L308" i="56"/>
  <c r="K308" i="56"/>
  <c r="J308" i="56"/>
  <c r="C308" i="56"/>
  <c r="Q307" i="56"/>
  <c r="P307" i="56"/>
  <c r="M307" i="56"/>
  <c r="L307" i="56"/>
  <c r="K307" i="56"/>
  <c r="J307" i="56"/>
  <c r="C307" i="56"/>
  <c r="Q306" i="56"/>
  <c r="P306" i="56"/>
  <c r="M306" i="56"/>
  <c r="L306" i="56"/>
  <c r="K306" i="56"/>
  <c r="N306" i="56" s="1"/>
  <c r="J306" i="56"/>
  <c r="C306" i="56"/>
  <c r="Q305" i="56"/>
  <c r="P305" i="56"/>
  <c r="P302" i="56" s="1"/>
  <c r="O305" i="56"/>
  <c r="N305" i="56"/>
  <c r="M305" i="56"/>
  <c r="L305" i="56"/>
  <c r="K305" i="56"/>
  <c r="J305" i="56"/>
  <c r="C305" i="56"/>
  <c r="Q304" i="56"/>
  <c r="P304" i="56"/>
  <c r="M304" i="56"/>
  <c r="M302" i="56" s="1"/>
  <c r="L304" i="56"/>
  <c r="K304" i="56"/>
  <c r="O304" i="56" s="1"/>
  <c r="J304" i="56"/>
  <c r="C304" i="56"/>
  <c r="Q303" i="56"/>
  <c r="P303" i="56"/>
  <c r="M303" i="56"/>
  <c r="L303" i="56"/>
  <c r="K303" i="56"/>
  <c r="J303" i="56"/>
  <c r="C303" i="56"/>
  <c r="Q301" i="56"/>
  <c r="P301" i="56"/>
  <c r="O301" i="56"/>
  <c r="N301" i="56"/>
  <c r="M301" i="56"/>
  <c r="L301" i="56"/>
  <c r="K301" i="56"/>
  <c r="J301" i="56"/>
  <c r="C301" i="56"/>
  <c r="Q300" i="56"/>
  <c r="P300" i="56"/>
  <c r="M300" i="56"/>
  <c r="L300" i="56"/>
  <c r="K300" i="56"/>
  <c r="J300" i="56"/>
  <c r="C300" i="56"/>
  <c r="Q299" i="56"/>
  <c r="P299" i="56"/>
  <c r="M299" i="56"/>
  <c r="L299" i="56"/>
  <c r="K299" i="56"/>
  <c r="N299" i="56" s="1"/>
  <c r="J299" i="56"/>
  <c r="C299" i="56"/>
  <c r="Q298" i="56"/>
  <c r="P298" i="56"/>
  <c r="M298" i="56"/>
  <c r="L298" i="56"/>
  <c r="K298" i="56"/>
  <c r="J298" i="56"/>
  <c r="C298" i="56"/>
  <c r="Q297" i="56"/>
  <c r="P297" i="56"/>
  <c r="O297" i="56"/>
  <c r="N297" i="56"/>
  <c r="M297" i="56"/>
  <c r="L297" i="56"/>
  <c r="K297" i="56"/>
  <c r="J297" i="56"/>
  <c r="C297" i="56"/>
  <c r="Q296" i="56"/>
  <c r="P296" i="56"/>
  <c r="M296" i="56"/>
  <c r="L296" i="56"/>
  <c r="K296" i="56"/>
  <c r="N296" i="56" s="1"/>
  <c r="J296" i="56"/>
  <c r="C296" i="56"/>
  <c r="Q295" i="56"/>
  <c r="P295" i="56"/>
  <c r="M295" i="56"/>
  <c r="L295" i="56"/>
  <c r="K295" i="56"/>
  <c r="J295" i="56"/>
  <c r="C295" i="56"/>
  <c r="Q294" i="56"/>
  <c r="P294" i="56"/>
  <c r="M294" i="56"/>
  <c r="L294" i="56"/>
  <c r="K294" i="56"/>
  <c r="J294" i="56"/>
  <c r="C294" i="56"/>
  <c r="Q293" i="56"/>
  <c r="P293" i="56"/>
  <c r="N293" i="56"/>
  <c r="M293" i="56"/>
  <c r="L293" i="56"/>
  <c r="K293" i="56"/>
  <c r="J293" i="56"/>
  <c r="C293" i="56"/>
  <c r="Q292" i="56"/>
  <c r="P292" i="56"/>
  <c r="M292" i="56"/>
  <c r="L292" i="56"/>
  <c r="K292" i="56"/>
  <c r="J292" i="56"/>
  <c r="C292" i="56"/>
  <c r="Q291" i="56"/>
  <c r="P291" i="56"/>
  <c r="M291" i="56"/>
  <c r="L291" i="56"/>
  <c r="K291" i="56"/>
  <c r="J291" i="56"/>
  <c r="O291" i="56" s="1"/>
  <c r="C291" i="56"/>
  <c r="Q290" i="56"/>
  <c r="Q288" i="56" s="1"/>
  <c r="P290" i="56"/>
  <c r="P288" i="56" s="1"/>
  <c r="M290" i="56"/>
  <c r="L290" i="56"/>
  <c r="K290" i="56"/>
  <c r="J290" i="56"/>
  <c r="C290" i="56"/>
  <c r="Q289" i="56"/>
  <c r="P289" i="56"/>
  <c r="O289" i="56"/>
  <c r="N289" i="56"/>
  <c r="M289" i="56"/>
  <c r="L289" i="56"/>
  <c r="K289" i="56"/>
  <c r="J289" i="56"/>
  <c r="C289" i="56"/>
  <c r="Q287" i="56"/>
  <c r="P287" i="56"/>
  <c r="M287" i="56"/>
  <c r="L287" i="56"/>
  <c r="K287" i="56"/>
  <c r="J287" i="56"/>
  <c r="C287" i="56"/>
  <c r="Q286" i="56"/>
  <c r="P286" i="56"/>
  <c r="M286" i="56"/>
  <c r="L286" i="56"/>
  <c r="K286" i="56"/>
  <c r="J286" i="56"/>
  <c r="C286" i="56"/>
  <c r="Q285" i="56"/>
  <c r="P285" i="56"/>
  <c r="O285" i="56"/>
  <c r="N285" i="56"/>
  <c r="M285" i="56"/>
  <c r="L285" i="56"/>
  <c r="K285" i="56"/>
  <c r="J285" i="56"/>
  <c r="C285" i="56"/>
  <c r="Q284" i="56"/>
  <c r="P284" i="56"/>
  <c r="M284" i="56"/>
  <c r="L284" i="56"/>
  <c r="K284" i="56"/>
  <c r="J284" i="56"/>
  <c r="C284" i="56"/>
  <c r="Q283" i="56"/>
  <c r="P283" i="56"/>
  <c r="M283" i="56"/>
  <c r="L283" i="56"/>
  <c r="K283" i="56"/>
  <c r="J283" i="56"/>
  <c r="C283" i="56"/>
  <c r="Q282" i="56"/>
  <c r="P282" i="56"/>
  <c r="O282" i="56"/>
  <c r="M282" i="56"/>
  <c r="L282" i="56"/>
  <c r="K282" i="56"/>
  <c r="J282" i="56"/>
  <c r="N282" i="56" s="1"/>
  <c r="C282" i="56"/>
  <c r="Q281" i="56"/>
  <c r="P281" i="56"/>
  <c r="M281" i="56"/>
  <c r="L281" i="56"/>
  <c r="K281" i="56"/>
  <c r="J281" i="56"/>
  <c r="C281" i="56"/>
  <c r="Q280" i="56"/>
  <c r="P280" i="56"/>
  <c r="M280" i="56"/>
  <c r="L280" i="56"/>
  <c r="K280" i="56"/>
  <c r="J280" i="56"/>
  <c r="C280" i="56"/>
  <c r="Q279" i="56"/>
  <c r="P279" i="56"/>
  <c r="M279" i="56"/>
  <c r="L279" i="56"/>
  <c r="K279" i="56"/>
  <c r="J279" i="56"/>
  <c r="C279" i="56"/>
  <c r="Q278" i="56"/>
  <c r="P278" i="56"/>
  <c r="M278" i="56"/>
  <c r="L278" i="56"/>
  <c r="K278" i="56"/>
  <c r="J278" i="56"/>
  <c r="C278" i="56"/>
  <c r="Q277" i="56"/>
  <c r="P277" i="56"/>
  <c r="M277" i="56"/>
  <c r="O277" i="56" s="1"/>
  <c r="L277" i="56"/>
  <c r="K277" i="56"/>
  <c r="J277" i="56"/>
  <c r="C277" i="56"/>
  <c r="Q276" i="56"/>
  <c r="P276" i="56"/>
  <c r="O276" i="56"/>
  <c r="M276" i="56"/>
  <c r="L276" i="56"/>
  <c r="K276" i="56"/>
  <c r="J276" i="56"/>
  <c r="C276" i="56"/>
  <c r="Q275" i="56"/>
  <c r="P275" i="56"/>
  <c r="M275" i="56"/>
  <c r="L275" i="56"/>
  <c r="K275" i="56"/>
  <c r="J275" i="56"/>
  <c r="C275" i="56"/>
  <c r="Q273" i="56"/>
  <c r="P273" i="56"/>
  <c r="O273" i="56"/>
  <c r="M273" i="56"/>
  <c r="L273" i="56"/>
  <c r="N273" i="56" s="1"/>
  <c r="K273" i="56"/>
  <c r="J273" i="56"/>
  <c r="C273" i="56"/>
  <c r="Q272" i="56"/>
  <c r="P272" i="56"/>
  <c r="M272" i="56"/>
  <c r="L272" i="56"/>
  <c r="K272" i="56"/>
  <c r="J272" i="56"/>
  <c r="C272" i="56"/>
  <c r="Q271" i="56"/>
  <c r="P271" i="56"/>
  <c r="M271" i="56"/>
  <c r="L271" i="56"/>
  <c r="K271" i="56"/>
  <c r="N271" i="56" s="1"/>
  <c r="J271" i="56"/>
  <c r="C271" i="56"/>
  <c r="Q270" i="56"/>
  <c r="P270" i="56"/>
  <c r="O270" i="56"/>
  <c r="N270" i="56"/>
  <c r="M270" i="56"/>
  <c r="L270" i="56"/>
  <c r="K270" i="56"/>
  <c r="J270" i="56"/>
  <c r="C270" i="56"/>
  <c r="Q269" i="56"/>
  <c r="P269" i="56"/>
  <c r="M269" i="56"/>
  <c r="L269" i="56"/>
  <c r="K269" i="56"/>
  <c r="J269" i="56"/>
  <c r="C269" i="56"/>
  <c r="Q268" i="56"/>
  <c r="P268" i="56"/>
  <c r="M268" i="56"/>
  <c r="L268" i="56"/>
  <c r="K268" i="56"/>
  <c r="J268" i="56"/>
  <c r="C268" i="56"/>
  <c r="Q267" i="56"/>
  <c r="P267" i="56"/>
  <c r="M267" i="56"/>
  <c r="L267" i="56"/>
  <c r="K267" i="56"/>
  <c r="J267" i="56"/>
  <c r="C267" i="56"/>
  <c r="Q266" i="56"/>
  <c r="P266" i="56"/>
  <c r="O266" i="56"/>
  <c r="N266" i="56"/>
  <c r="M266" i="56"/>
  <c r="L266" i="56"/>
  <c r="K266" i="56"/>
  <c r="J266" i="56"/>
  <c r="C266" i="56"/>
  <c r="Q265" i="56"/>
  <c r="P265" i="56"/>
  <c r="M265" i="56"/>
  <c r="L265" i="56"/>
  <c r="K265" i="56"/>
  <c r="J265" i="56"/>
  <c r="C265" i="56"/>
  <c r="Q264" i="56"/>
  <c r="P264" i="56"/>
  <c r="O264" i="56"/>
  <c r="M264" i="56"/>
  <c r="L264" i="56"/>
  <c r="K264" i="56"/>
  <c r="J264" i="56"/>
  <c r="N264" i="56" s="1"/>
  <c r="C264" i="56"/>
  <c r="Q263" i="56"/>
  <c r="P263" i="56"/>
  <c r="M263" i="56"/>
  <c r="L263" i="56"/>
  <c r="K263" i="56"/>
  <c r="N263" i="56" s="1"/>
  <c r="J263" i="56"/>
  <c r="O263" i="56" s="1"/>
  <c r="C263" i="56"/>
  <c r="Q262" i="56"/>
  <c r="P262" i="56"/>
  <c r="O262" i="56"/>
  <c r="N262" i="56"/>
  <c r="M262" i="56"/>
  <c r="L262" i="56"/>
  <c r="K262" i="56"/>
  <c r="J262" i="56"/>
  <c r="C262" i="56"/>
  <c r="Q261" i="56"/>
  <c r="P261" i="56"/>
  <c r="M261" i="56"/>
  <c r="L261" i="56"/>
  <c r="K261" i="56"/>
  <c r="O261" i="56" s="1"/>
  <c r="J261" i="56"/>
  <c r="C261" i="56"/>
  <c r="Q259" i="56"/>
  <c r="P259" i="56"/>
  <c r="M259" i="56"/>
  <c r="L259" i="56"/>
  <c r="K259" i="56"/>
  <c r="J259" i="56"/>
  <c r="C259" i="56"/>
  <c r="Q258" i="56"/>
  <c r="P258" i="56"/>
  <c r="N258" i="56"/>
  <c r="M258" i="56"/>
  <c r="O258" i="56" s="1"/>
  <c r="L258" i="56"/>
  <c r="K258" i="56"/>
  <c r="J258" i="56"/>
  <c r="C258" i="56"/>
  <c r="Q257" i="56"/>
  <c r="P257" i="56"/>
  <c r="M257" i="56"/>
  <c r="L257" i="56"/>
  <c r="N257" i="56" s="1"/>
  <c r="K257" i="56"/>
  <c r="J257" i="56"/>
  <c r="C257" i="56"/>
  <c r="Q256" i="56"/>
  <c r="P256" i="56"/>
  <c r="M256" i="56"/>
  <c r="L256" i="56"/>
  <c r="K256" i="56"/>
  <c r="J256" i="56"/>
  <c r="C256" i="56"/>
  <c r="Q255" i="56"/>
  <c r="P255" i="56"/>
  <c r="M255" i="56"/>
  <c r="L255" i="56"/>
  <c r="K255" i="56"/>
  <c r="J255" i="56"/>
  <c r="C255" i="56"/>
  <c r="Q254" i="56"/>
  <c r="P254" i="56"/>
  <c r="M254" i="56"/>
  <c r="O254" i="56" s="1"/>
  <c r="L254" i="56"/>
  <c r="K254" i="56"/>
  <c r="J254" i="56"/>
  <c r="C254" i="56"/>
  <c r="Q253" i="56"/>
  <c r="P253" i="56"/>
  <c r="M253" i="56"/>
  <c r="L253" i="56"/>
  <c r="K253" i="56"/>
  <c r="J253" i="56"/>
  <c r="C253" i="56"/>
  <c r="Q252" i="56"/>
  <c r="P252" i="56"/>
  <c r="M252" i="56"/>
  <c r="N252" i="56" s="1"/>
  <c r="L252" i="56"/>
  <c r="K252" i="56"/>
  <c r="J252" i="56"/>
  <c r="C252" i="56"/>
  <c r="Q251" i="56"/>
  <c r="P251" i="56"/>
  <c r="M251" i="56"/>
  <c r="L251" i="56"/>
  <c r="K251" i="56"/>
  <c r="J251" i="56"/>
  <c r="C251" i="56"/>
  <c r="Q250" i="56"/>
  <c r="P250" i="56"/>
  <c r="O250" i="56"/>
  <c r="N250" i="56"/>
  <c r="M250" i="56"/>
  <c r="L250" i="56"/>
  <c r="K250" i="56"/>
  <c r="J250" i="56"/>
  <c r="C250" i="56"/>
  <c r="Q249" i="56"/>
  <c r="P249" i="56"/>
  <c r="M249" i="56"/>
  <c r="N249" i="56" s="1"/>
  <c r="L249" i="56"/>
  <c r="K249" i="56"/>
  <c r="J249" i="56"/>
  <c r="C249" i="56"/>
  <c r="Q248" i="56"/>
  <c r="P248" i="56"/>
  <c r="N248" i="56"/>
  <c r="M248" i="56"/>
  <c r="L248" i="56"/>
  <c r="K248" i="56"/>
  <c r="J248" i="56"/>
  <c r="C248" i="56"/>
  <c r="Q247" i="56"/>
  <c r="P247" i="56"/>
  <c r="M247" i="56"/>
  <c r="L247" i="56"/>
  <c r="K247" i="56"/>
  <c r="J247" i="56"/>
  <c r="C247" i="56"/>
  <c r="Q246" i="56"/>
  <c r="P246" i="56"/>
  <c r="Q245" i="56"/>
  <c r="P245" i="56"/>
  <c r="M245" i="56"/>
  <c r="L245" i="56"/>
  <c r="K245" i="56"/>
  <c r="J245" i="56"/>
  <c r="C245" i="56"/>
  <c r="Q244" i="56"/>
  <c r="P244" i="56"/>
  <c r="M244" i="56"/>
  <c r="L244" i="56"/>
  <c r="K244" i="56"/>
  <c r="J244" i="56"/>
  <c r="C244" i="56"/>
  <c r="Q243" i="56"/>
  <c r="P243" i="56"/>
  <c r="M243" i="56"/>
  <c r="L243" i="56"/>
  <c r="K243" i="56"/>
  <c r="J243" i="56"/>
  <c r="C243" i="56"/>
  <c r="Q242" i="56"/>
  <c r="P242" i="56"/>
  <c r="N242" i="56"/>
  <c r="M242" i="56"/>
  <c r="L242" i="56"/>
  <c r="O242" i="56" s="1"/>
  <c r="K242" i="56"/>
  <c r="J242" i="56"/>
  <c r="C242" i="56"/>
  <c r="Q241" i="56"/>
  <c r="P241" i="56"/>
  <c r="O241" i="56"/>
  <c r="M241" i="56"/>
  <c r="L241" i="56"/>
  <c r="K241" i="56"/>
  <c r="J241" i="56"/>
  <c r="C241" i="56"/>
  <c r="Q240" i="56"/>
  <c r="P240" i="56"/>
  <c r="M240" i="56"/>
  <c r="L240" i="56"/>
  <c r="K240" i="56"/>
  <c r="J240" i="56"/>
  <c r="C240" i="56"/>
  <c r="Q239" i="56"/>
  <c r="P239" i="56"/>
  <c r="O239" i="56"/>
  <c r="M239" i="56"/>
  <c r="L239" i="56"/>
  <c r="K239" i="56"/>
  <c r="J239" i="56"/>
  <c r="N239" i="56" s="1"/>
  <c r="C239" i="56"/>
  <c r="Q238" i="56"/>
  <c r="P238" i="56"/>
  <c r="O238" i="56"/>
  <c r="N238" i="56"/>
  <c r="M238" i="56"/>
  <c r="L238" i="56"/>
  <c r="K238" i="56"/>
  <c r="J238" i="56"/>
  <c r="C238" i="56"/>
  <c r="Q237" i="56"/>
  <c r="P237" i="56"/>
  <c r="M237" i="56"/>
  <c r="L237" i="56"/>
  <c r="K237" i="56"/>
  <c r="J237" i="56"/>
  <c r="C237" i="56"/>
  <c r="Q236" i="56"/>
  <c r="P236" i="56"/>
  <c r="M236" i="56"/>
  <c r="L236" i="56"/>
  <c r="K236" i="56"/>
  <c r="J236" i="56"/>
  <c r="C236" i="56"/>
  <c r="Q235" i="56"/>
  <c r="P235" i="56"/>
  <c r="P230" i="56" s="1"/>
  <c r="O235" i="56"/>
  <c r="M235" i="56"/>
  <c r="L235" i="56"/>
  <c r="K235" i="56"/>
  <c r="J235" i="56"/>
  <c r="N235" i="56" s="1"/>
  <c r="C235" i="56"/>
  <c r="Q234" i="56"/>
  <c r="P234" i="56"/>
  <c r="M234" i="56"/>
  <c r="L234" i="56"/>
  <c r="K234" i="56"/>
  <c r="J234" i="56"/>
  <c r="C234" i="56"/>
  <c r="Q233" i="56"/>
  <c r="P233" i="56"/>
  <c r="M233" i="56"/>
  <c r="L233" i="56"/>
  <c r="K233" i="56"/>
  <c r="J233" i="56"/>
  <c r="N233" i="56" s="1"/>
  <c r="C233" i="56"/>
  <c r="Q232" i="56"/>
  <c r="P232" i="56"/>
  <c r="M232" i="56"/>
  <c r="L232" i="56"/>
  <c r="L230" i="56" s="1"/>
  <c r="K232" i="56"/>
  <c r="J232" i="56"/>
  <c r="C232" i="56"/>
  <c r="Q231" i="56"/>
  <c r="P231" i="56"/>
  <c r="M231" i="56"/>
  <c r="L231" i="56"/>
  <c r="K231" i="56"/>
  <c r="J231" i="56"/>
  <c r="C231" i="56"/>
  <c r="M230" i="56"/>
  <c r="Q229" i="56"/>
  <c r="P229" i="56"/>
  <c r="M229" i="56"/>
  <c r="L229" i="56"/>
  <c r="K229" i="56"/>
  <c r="J229" i="56"/>
  <c r="O229" i="56" s="1"/>
  <c r="C229" i="56"/>
  <c r="Q228" i="56"/>
  <c r="P228" i="56"/>
  <c r="M228" i="56"/>
  <c r="L228" i="56"/>
  <c r="K228" i="56"/>
  <c r="J228" i="56"/>
  <c r="O228" i="56" s="1"/>
  <c r="C228" i="56"/>
  <c r="Q227" i="56"/>
  <c r="P227" i="56"/>
  <c r="O227" i="56"/>
  <c r="N227" i="56"/>
  <c r="M227" i="56"/>
  <c r="L227" i="56"/>
  <c r="K227" i="56"/>
  <c r="J227" i="56"/>
  <c r="C227" i="56"/>
  <c r="Q226" i="56"/>
  <c r="P226" i="56"/>
  <c r="M226" i="56"/>
  <c r="L226" i="56"/>
  <c r="K226" i="56"/>
  <c r="O226" i="56" s="1"/>
  <c r="J226" i="56"/>
  <c r="C226" i="56"/>
  <c r="Q225" i="56"/>
  <c r="P225" i="56"/>
  <c r="M225" i="56"/>
  <c r="L225" i="56"/>
  <c r="O225" i="56" s="1"/>
  <c r="K225" i="56"/>
  <c r="J225" i="56"/>
  <c r="C225" i="56"/>
  <c r="Q224" i="56"/>
  <c r="P224" i="56"/>
  <c r="M224" i="56"/>
  <c r="L224" i="56"/>
  <c r="K224" i="56"/>
  <c r="J224" i="56"/>
  <c r="C224" i="56"/>
  <c r="Q223" i="56"/>
  <c r="P223" i="56"/>
  <c r="O223" i="56"/>
  <c r="N223" i="56"/>
  <c r="M223" i="56"/>
  <c r="L223" i="56"/>
  <c r="K223" i="56"/>
  <c r="J223" i="56"/>
  <c r="C223" i="56"/>
  <c r="Q222" i="56"/>
  <c r="P222" i="56"/>
  <c r="M222" i="56"/>
  <c r="L222" i="56"/>
  <c r="N222" i="56" s="1"/>
  <c r="K222" i="56"/>
  <c r="J222" i="56"/>
  <c r="C222" i="56"/>
  <c r="Q221" i="56"/>
  <c r="P221" i="56"/>
  <c r="O221" i="56"/>
  <c r="M221" i="56"/>
  <c r="L221" i="56"/>
  <c r="K221" i="56"/>
  <c r="J221" i="56"/>
  <c r="C221" i="56"/>
  <c r="Q220" i="56"/>
  <c r="P220" i="56"/>
  <c r="M220" i="56"/>
  <c r="L220" i="56"/>
  <c r="K220" i="56"/>
  <c r="J220" i="56"/>
  <c r="C220" i="56"/>
  <c r="Q219" i="56"/>
  <c r="P219" i="56"/>
  <c r="O219" i="56"/>
  <c r="N219" i="56"/>
  <c r="M219" i="56"/>
  <c r="L219" i="56"/>
  <c r="K219" i="56"/>
  <c r="J219" i="56"/>
  <c r="C219" i="56"/>
  <c r="Q218" i="56"/>
  <c r="P218" i="56"/>
  <c r="N218" i="56"/>
  <c r="M218" i="56"/>
  <c r="L218" i="56"/>
  <c r="K218" i="56"/>
  <c r="O218" i="56" s="1"/>
  <c r="J218" i="56"/>
  <c r="C218" i="56"/>
  <c r="Q217" i="56"/>
  <c r="P217" i="56"/>
  <c r="M217" i="56"/>
  <c r="L217" i="56"/>
  <c r="K217" i="56"/>
  <c r="J217" i="56"/>
  <c r="C217" i="56"/>
  <c r="Q216" i="56"/>
  <c r="Q214" i="56" s="1"/>
  <c r="P216" i="56"/>
  <c r="M216" i="56"/>
  <c r="L216" i="56"/>
  <c r="K216" i="56"/>
  <c r="J216" i="56"/>
  <c r="C216" i="56"/>
  <c r="Q215" i="56"/>
  <c r="P215" i="56"/>
  <c r="O215" i="56"/>
  <c r="N215" i="56"/>
  <c r="M215" i="56"/>
  <c r="L215" i="56"/>
  <c r="K215" i="56"/>
  <c r="J215" i="56"/>
  <c r="C215" i="56"/>
  <c r="M214" i="56"/>
  <c r="Q213" i="56"/>
  <c r="P213" i="56"/>
  <c r="M213" i="56"/>
  <c r="L213" i="56"/>
  <c r="K213" i="56"/>
  <c r="J213" i="56"/>
  <c r="C213" i="56"/>
  <c r="Q212" i="56"/>
  <c r="P212" i="56"/>
  <c r="M212" i="56"/>
  <c r="L212" i="56"/>
  <c r="K212" i="56"/>
  <c r="J212" i="56"/>
  <c r="C212" i="56"/>
  <c r="Q211" i="56"/>
  <c r="P211" i="56"/>
  <c r="O211" i="56"/>
  <c r="N211" i="56"/>
  <c r="M211" i="56"/>
  <c r="L211" i="56"/>
  <c r="K211" i="56"/>
  <c r="J211" i="56"/>
  <c r="C211" i="56"/>
  <c r="Q210" i="56"/>
  <c r="P210" i="56"/>
  <c r="M210" i="56"/>
  <c r="L210" i="56"/>
  <c r="L198" i="56" s="1"/>
  <c r="K210" i="56"/>
  <c r="J210" i="56"/>
  <c r="C210" i="56"/>
  <c r="Q209" i="56"/>
  <c r="P209" i="56"/>
  <c r="M209" i="56"/>
  <c r="L209" i="56"/>
  <c r="K209" i="56"/>
  <c r="J209" i="56"/>
  <c r="C209" i="56"/>
  <c r="Q208" i="56"/>
  <c r="P208" i="56"/>
  <c r="M208" i="56"/>
  <c r="L208" i="56"/>
  <c r="K208" i="56"/>
  <c r="J208" i="56"/>
  <c r="C208" i="56"/>
  <c r="Q207" i="56"/>
  <c r="P207" i="56"/>
  <c r="M207" i="56"/>
  <c r="O207" i="56" s="1"/>
  <c r="L207" i="56"/>
  <c r="K207" i="56"/>
  <c r="J207" i="56"/>
  <c r="C207" i="56"/>
  <c r="Q206" i="56"/>
  <c r="P206" i="56"/>
  <c r="M206" i="56"/>
  <c r="L206" i="56"/>
  <c r="K206" i="56"/>
  <c r="J206" i="56"/>
  <c r="C206" i="56"/>
  <c r="Q205" i="56"/>
  <c r="P205" i="56"/>
  <c r="M205" i="56"/>
  <c r="L205" i="56"/>
  <c r="K205" i="56"/>
  <c r="N205" i="56" s="1"/>
  <c r="J205" i="56"/>
  <c r="C205" i="56"/>
  <c r="Q204" i="56"/>
  <c r="P204" i="56"/>
  <c r="M204" i="56"/>
  <c r="L204" i="56"/>
  <c r="K204" i="56"/>
  <c r="J204" i="56"/>
  <c r="C204" i="56"/>
  <c r="Q203" i="56"/>
  <c r="P203" i="56"/>
  <c r="O203" i="56"/>
  <c r="M203" i="56"/>
  <c r="N203" i="56" s="1"/>
  <c r="L203" i="56"/>
  <c r="K203" i="56"/>
  <c r="J203" i="56"/>
  <c r="C203" i="56"/>
  <c r="Q202" i="56"/>
  <c r="P202" i="56"/>
  <c r="M202" i="56"/>
  <c r="L202" i="56"/>
  <c r="K202" i="56"/>
  <c r="N202" i="56" s="1"/>
  <c r="J202" i="56"/>
  <c r="C202" i="56"/>
  <c r="Q201" i="56"/>
  <c r="P201" i="56"/>
  <c r="M201" i="56"/>
  <c r="M198" i="56" s="1"/>
  <c r="L201" i="56"/>
  <c r="K201" i="56"/>
  <c r="J201" i="56"/>
  <c r="O201" i="56" s="1"/>
  <c r="C201" i="56"/>
  <c r="Q200" i="56"/>
  <c r="P200" i="56"/>
  <c r="M200" i="56"/>
  <c r="L200" i="56"/>
  <c r="K200" i="56"/>
  <c r="J200" i="56"/>
  <c r="C200" i="56"/>
  <c r="Q199" i="56"/>
  <c r="P199" i="56"/>
  <c r="O199" i="56"/>
  <c r="N199" i="56"/>
  <c r="M199" i="56"/>
  <c r="L199" i="56"/>
  <c r="K199" i="56"/>
  <c r="J199" i="56"/>
  <c r="C199" i="56"/>
  <c r="Q197" i="56"/>
  <c r="P197" i="56"/>
  <c r="M197" i="56"/>
  <c r="L197" i="56"/>
  <c r="K197" i="56"/>
  <c r="J197" i="56"/>
  <c r="C197" i="56"/>
  <c r="Q196" i="56"/>
  <c r="P196" i="56"/>
  <c r="O196" i="56"/>
  <c r="M196" i="56"/>
  <c r="L196" i="56"/>
  <c r="K196" i="56"/>
  <c r="J196" i="56"/>
  <c r="N196" i="56" s="1"/>
  <c r="C196" i="56"/>
  <c r="Q195" i="56"/>
  <c r="P195" i="56"/>
  <c r="N195" i="56"/>
  <c r="M195" i="56"/>
  <c r="L195" i="56"/>
  <c r="O195" i="56" s="1"/>
  <c r="K195" i="56"/>
  <c r="J195" i="56"/>
  <c r="C195" i="56"/>
  <c r="Q194" i="56"/>
  <c r="P194" i="56"/>
  <c r="O194" i="56"/>
  <c r="M194" i="56"/>
  <c r="L194" i="56"/>
  <c r="K194" i="56"/>
  <c r="J194" i="56"/>
  <c r="C194" i="56"/>
  <c r="Q193" i="56"/>
  <c r="P193" i="56"/>
  <c r="M193" i="56"/>
  <c r="L193" i="56"/>
  <c r="K193" i="56"/>
  <c r="J193" i="56"/>
  <c r="C193" i="56"/>
  <c r="Q192" i="56"/>
  <c r="P192" i="56"/>
  <c r="M192" i="56"/>
  <c r="L192" i="56"/>
  <c r="K192" i="56"/>
  <c r="J192" i="56"/>
  <c r="C192" i="56"/>
  <c r="Q191" i="56"/>
  <c r="P191" i="56"/>
  <c r="M191" i="56"/>
  <c r="L191" i="56"/>
  <c r="K191" i="56"/>
  <c r="J191" i="56"/>
  <c r="C191" i="56"/>
  <c r="Q190" i="56"/>
  <c r="P190" i="56"/>
  <c r="M190" i="56"/>
  <c r="L190" i="56"/>
  <c r="K190" i="56"/>
  <c r="J190" i="56"/>
  <c r="N190" i="56" s="1"/>
  <c r="C190" i="56"/>
  <c r="Q189" i="56"/>
  <c r="P189" i="56"/>
  <c r="M189" i="56"/>
  <c r="L189" i="56"/>
  <c r="K189" i="56"/>
  <c r="J189" i="56"/>
  <c r="C189" i="56"/>
  <c r="Q188" i="56"/>
  <c r="P188" i="56"/>
  <c r="M188" i="56"/>
  <c r="L188" i="56"/>
  <c r="K188" i="56"/>
  <c r="J188" i="56"/>
  <c r="C188" i="56"/>
  <c r="Q187" i="56"/>
  <c r="P187" i="56"/>
  <c r="M187" i="56"/>
  <c r="L187" i="56"/>
  <c r="K187" i="56"/>
  <c r="O187" i="56" s="1"/>
  <c r="J187" i="56"/>
  <c r="C187" i="56"/>
  <c r="Q186" i="56"/>
  <c r="P186" i="56"/>
  <c r="P184" i="56" s="1"/>
  <c r="O186" i="56"/>
  <c r="M186" i="56"/>
  <c r="L186" i="56"/>
  <c r="K186" i="56"/>
  <c r="J186" i="56"/>
  <c r="C186" i="56"/>
  <c r="Q185" i="56"/>
  <c r="P185" i="56"/>
  <c r="M185" i="56"/>
  <c r="L185" i="56"/>
  <c r="K185" i="56"/>
  <c r="J185" i="56"/>
  <c r="C185" i="56"/>
  <c r="Q183" i="56"/>
  <c r="P183" i="56"/>
  <c r="N183" i="56"/>
  <c r="M183" i="56"/>
  <c r="L183" i="56"/>
  <c r="K183" i="56"/>
  <c r="J183" i="56"/>
  <c r="C183" i="56"/>
  <c r="Q182" i="56"/>
  <c r="P182" i="56"/>
  <c r="M182" i="56"/>
  <c r="L182" i="56"/>
  <c r="K182" i="56"/>
  <c r="J182" i="56"/>
  <c r="C182" i="56"/>
  <c r="Q181" i="56"/>
  <c r="Q175" i="56" s="1"/>
  <c r="P181" i="56"/>
  <c r="M181" i="56"/>
  <c r="L181" i="56"/>
  <c r="K181" i="56"/>
  <c r="J181" i="56"/>
  <c r="C181" i="56"/>
  <c r="Q180" i="56"/>
  <c r="P180" i="56"/>
  <c r="M180" i="56"/>
  <c r="N180" i="56" s="1"/>
  <c r="L180" i="56"/>
  <c r="K180" i="56"/>
  <c r="J180" i="56"/>
  <c r="C180" i="56"/>
  <c r="Q179" i="56"/>
  <c r="P179" i="56"/>
  <c r="M179" i="56"/>
  <c r="L179" i="56"/>
  <c r="K179" i="56"/>
  <c r="J179" i="56"/>
  <c r="C179" i="56"/>
  <c r="Q178" i="56"/>
  <c r="P178" i="56"/>
  <c r="O178" i="56"/>
  <c r="N178" i="56"/>
  <c r="M178" i="56"/>
  <c r="L178" i="56"/>
  <c r="K178" i="56"/>
  <c r="J178" i="56"/>
  <c r="C178" i="56"/>
  <c r="Q177" i="56"/>
  <c r="P177" i="56"/>
  <c r="M177" i="56"/>
  <c r="L177" i="56"/>
  <c r="L175" i="56" s="1"/>
  <c r="K177" i="56"/>
  <c r="K175" i="56" s="1"/>
  <c r="J177" i="56"/>
  <c r="C177" i="56"/>
  <c r="Q176" i="56"/>
  <c r="P176" i="56"/>
  <c r="M176" i="56"/>
  <c r="N176" i="56" s="1"/>
  <c r="L176" i="56"/>
  <c r="K176" i="56"/>
  <c r="J176" i="56"/>
  <c r="C176" i="56"/>
  <c r="Q174" i="56"/>
  <c r="P174" i="56"/>
  <c r="M174" i="56"/>
  <c r="L174" i="56"/>
  <c r="K174" i="56"/>
  <c r="J174" i="56"/>
  <c r="C174" i="56"/>
  <c r="Q173" i="56"/>
  <c r="P173" i="56"/>
  <c r="M173" i="56"/>
  <c r="L173" i="56"/>
  <c r="K173" i="56"/>
  <c r="J173" i="56"/>
  <c r="N173" i="56" s="1"/>
  <c r="C173" i="56"/>
  <c r="Q172" i="56"/>
  <c r="P172" i="56"/>
  <c r="O172" i="56"/>
  <c r="N172" i="56"/>
  <c r="M172" i="56"/>
  <c r="L172" i="56"/>
  <c r="K172" i="56"/>
  <c r="J172" i="56"/>
  <c r="C172" i="56"/>
  <c r="Q171" i="56"/>
  <c r="P171" i="56"/>
  <c r="M171" i="56"/>
  <c r="N171" i="56" s="1"/>
  <c r="L171" i="56"/>
  <c r="K171" i="56"/>
  <c r="J171" i="56"/>
  <c r="C171" i="56"/>
  <c r="Q170" i="56"/>
  <c r="P170" i="56"/>
  <c r="M170" i="56"/>
  <c r="L170" i="56"/>
  <c r="K170" i="56"/>
  <c r="J170" i="56"/>
  <c r="C170" i="56"/>
  <c r="Q169" i="56"/>
  <c r="P169" i="56"/>
  <c r="O169" i="56"/>
  <c r="M169" i="56"/>
  <c r="L169" i="56"/>
  <c r="K169" i="56"/>
  <c r="J169" i="56"/>
  <c r="C169" i="56"/>
  <c r="Q168" i="56"/>
  <c r="P168" i="56"/>
  <c r="M168" i="56"/>
  <c r="L168" i="56"/>
  <c r="O168" i="56" s="1"/>
  <c r="K168" i="56"/>
  <c r="J168" i="56"/>
  <c r="C168" i="56"/>
  <c r="Q167" i="56"/>
  <c r="P167" i="56"/>
  <c r="M167" i="56"/>
  <c r="L167" i="56"/>
  <c r="K167" i="56"/>
  <c r="K166" i="56" s="1"/>
  <c r="J167" i="56"/>
  <c r="C167" i="56"/>
  <c r="Q165" i="56"/>
  <c r="P165" i="56"/>
  <c r="M165" i="56"/>
  <c r="L165" i="56"/>
  <c r="K165" i="56"/>
  <c r="J165" i="56"/>
  <c r="C165" i="56"/>
  <c r="Q164" i="56"/>
  <c r="P164" i="56"/>
  <c r="O164" i="56"/>
  <c r="N164" i="56"/>
  <c r="M164" i="56"/>
  <c r="L164" i="56"/>
  <c r="K164" i="56"/>
  <c r="J164" i="56"/>
  <c r="C164" i="56"/>
  <c r="Q163" i="56"/>
  <c r="P163" i="56"/>
  <c r="M163" i="56"/>
  <c r="L163" i="56"/>
  <c r="O163" i="56" s="1"/>
  <c r="K163" i="56"/>
  <c r="J163" i="56"/>
  <c r="C163" i="56"/>
  <c r="Q162" i="56"/>
  <c r="P162" i="56"/>
  <c r="M162" i="56"/>
  <c r="L162" i="56"/>
  <c r="K162" i="56"/>
  <c r="J162" i="56"/>
  <c r="C162" i="56"/>
  <c r="Q161" i="56"/>
  <c r="Q157" i="56" s="1"/>
  <c r="P161" i="56"/>
  <c r="P157" i="56" s="1"/>
  <c r="O161" i="56"/>
  <c r="N161" i="56"/>
  <c r="M161" i="56"/>
  <c r="L161" i="56"/>
  <c r="K161" i="56"/>
  <c r="J161" i="56"/>
  <c r="C161" i="56"/>
  <c r="Q160" i="56"/>
  <c r="P160" i="56"/>
  <c r="M160" i="56"/>
  <c r="O160" i="56" s="1"/>
  <c r="L160" i="56"/>
  <c r="K160" i="56"/>
  <c r="J160" i="56"/>
  <c r="C160" i="56"/>
  <c r="Q159" i="56"/>
  <c r="P159" i="56"/>
  <c r="M159" i="56"/>
  <c r="L159" i="56"/>
  <c r="K159" i="56"/>
  <c r="K157" i="56" s="1"/>
  <c r="J159" i="56"/>
  <c r="C159" i="56"/>
  <c r="Q158" i="56"/>
  <c r="P158" i="56"/>
  <c r="M158" i="56"/>
  <c r="L158" i="56"/>
  <c r="K158" i="56"/>
  <c r="J158" i="56"/>
  <c r="C158" i="56"/>
  <c r="J157" i="56"/>
  <c r="Q156" i="56"/>
  <c r="P156" i="56"/>
  <c r="M156" i="56"/>
  <c r="L156" i="56"/>
  <c r="K156" i="56"/>
  <c r="J156" i="56"/>
  <c r="O156" i="56" s="1"/>
  <c r="C156" i="56"/>
  <c r="Q155" i="56"/>
  <c r="P155" i="56"/>
  <c r="O155" i="56"/>
  <c r="N155" i="56"/>
  <c r="M155" i="56"/>
  <c r="L155" i="56"/>
  <c r="K155" i="56"/>
  <c r="J155" i="56"/>
  <c r="C155" i="56"/>
  <c r="Q154" i="56"/>
  <c r="P154" i="56"/>
  <c r="M154" i="56"/>
  <c r="L154" i="56"/>
  <c r="K154" i="56"/>
  <c r="J154" i="56"/>
  <c r="C154" i="56"/>
  <c r="Q153" i="56"/>
  <c r="P153" i="56"/>
  <c r="O153" i="56"/>
  <c r="M153" i="56"/>
  <c r="N153" i="56" s="1"/>
  <c r="L153" i="56"/>
  <c r="K153" i="56"/>
  <c r="J153" i="56"/>
  <c r="C153" i="56"/>
  <c r="Q152" i="56"/>
  <c r="P152" i="56"/>
  <c r="O152" i="56"/>
  <c r="N152" i="56"/>
  <c r="M152" i="56"/>
  <c r="L152" i="56"/>
  <c r="K152" i="56"/>
  <c r="J152" i="56"/>
  <c r="C152" i="56"/>
  <c r="Q151" i="56"/>
  <c r="P151" i="56"/>
  <c r="N151" i="56"/>
  <c r="M151" i="56"/>
  <c r="L151" i="56"/>
  <c r="K151" i="56"/>
  <c r="J151" i="56"/>
  <c r="C151" i="56"/>
  <c r="Q150" i="56"/>
  <c r="P150" i="56"/>
  <c r="M150" i="56"/>
  <c r="L150" i="56"/>
  <c r="K150" i="56"/>
  <c r="J150" i="56"/>
  <c r="C150" i="56"/>
  <c r="Q149" i="56"/>
  <c r="Q148" i="56" s="1"/>
  <c r="P149" i="56"/>
  <c r="P148" i="56" s="1"/>
  <c r="O149" i="56"/>
  <c r="M149" i="56"/>
  <c r="N149" i="56" s="1"/>
  <c r="L149" i="56"/>
  <c r="K149" i="56"/>
  <c r="J149" i="56"/>
  <c r="C149" i="56"/>
  <c r="M148" i="56"/>
  <c r="L148" i="56"/>
  <c r="K148" i="56"/>
  <c r="Q147" i="56"/>
  <c r="P147" i="56"/>
  <c r="M147" i="56"/>
  <c r="N147" i="56" s="1"/>
  <c r="L147" i="56"/>
  <c r="K147" i="56"/>
  <c r="J147" i="56"/>
  <c r="C147" i="56"/>
  <c r="Q146" i="56"/>
  <c r="P146" i="56"/>
  <c r="O146" i="56"/>
  <c r="M146" i="56"/>
  <c r="L146" i="56"/>
  <c r="K146" i="56"/>
  <c r="J146" i="56"/>
  <c r="N146" i="56" s="1"/>
  <c r="C146" i="56"/>
  <c r="Q145" i="56"/>
  <c r="P145" i="56"/>
  <c r="M145" i="56"/>
  <c r="L145" i="56"/>
  <c r="K145" i="56"/>
  <c r="J145" i="56"/>
  <c r="C145" i="56"/>
  <c r="Q144" i="56"/>
  <c r="P144" i="56"/>
  <c r="M144" i="56"/>
  <c r="L144" i="56"/>
  <c r="K144" i="56"/>
  <c r="J144" i="56"/>
  <c r="O144" i="56" s="1"/>
  <c r="C144" i="56"/>
  <c r="Q143" i="56"/>
  <c r="P143" i="56"/>
  <c r="M143" i="56"/>
  <c r="L143" i="56"/>
  <c r="K143" i="56"/>
  <c r="J143" i="56"/>
  <c r="C143" i="56"/>
  <c r="Q142" i="56"/>
  <c r="P142" i="56"/>
  <c r="M142" i="56"/>
  <c r="L142" i="56"/>
  <c r="K142" i="56"/>
  <c r="O142" i="56" s="1"/>
  <c r="J142" i="56"/>
  <c r="C142" i="56"/>
  <c r="Q141" i="56"/>
  <c r="P141" i="56"/>
  <c r="O141" i="56"/>
  <c r="N141" i="56"/>
  <c r="M141" i="56"/>
  <c r="L141" i="56"/>
  <c r="K141" i="56"/>
  <c r="J141" i="56"/>
  <c r="C141" i="56"/>
  <c r="Q140" i="56"/>
  <c r="P140" i="56"/>
  <c r="N140" i="56"/>
  <c r="M140" i="56"/>
  <c r="L140" i="56"/>
  <c r="K140" i="56"/>
  <c r="J140" i="56"/>
  <c r="C140" i="56"/>
  <c r="Q139" i="56"/>
  <c r="P139" i="56"/>
  <c r="M139" i="56"/>
  <c r="L139" i="56"/>
  <c r="K139" i="56"/>
  <c r="J139" i="56"/>
  <c r="C139" i="56"/>
  <c r="Q138" i="56"/>
  <c r="P138" i="56"/>
  <c r="M138" i="56"/>
  <c r="L138" i="56"/>
  <c r="K138" i="56"/>
  <c r="J138" i="56"/>
  <c r="N138" i="56" s="1"/>
  <c r="C138" i="56"/>
  <c r="Q137" i="56"/>
  <c r="P137" i="56"/>
  <c r="M137" i="56"/>
  <c r="O137" i="56" s="1"/>
  <c r="L137" i="56"/>
  <c r="K137" i="56"/>
  <c r="J137" i="56"/>
  <c r="C137" i="56"/>
  <c r="Q136" i="56"/>
  <c r="P136" i="56"/>
  <c r="M136" i="56"/>
  <c r="L136" i="56"/>
  <c r="K136" i="56"/>
  <c r="J136" i="56"/>
  <c r="C136" i="56"/>
  <c r="Q134" i="56"/>
  <c r="P134" i="56"/>
  <c r="M134" i="56"/>
  <c r="L134" i="56"/>
  <c r="K134" i="56"/>
  <c r="J134" i="56"/>
  <c r="C134" i="56"/>
  <c r="Q133" i="56"/>
  <c r="P133" i="56"/>
  <c r="M133" i="56"/>
  <c r="L133" i="56"/>
  <c r="K133" i="56"/>
  <c r="O133" i="56" s="1"/>
  <c r="J133" i="56"/>
  <c r="C133" i="56"/>
  <c r="Q132" i="56"/>
  <c r="P132" i="56"/>
  <c r="O132" i="56"/>
  <c r="M132" i="56"/>
  <c r="L132" i="56"/>
  <c r="K132" i="56"/>
  <c r="J132" i="56"/>
  <c r="C132" i="56"/>
  <c r="Q131" i="56"/>
  <c r="P131" i="56"/>
  <c r="M131" i="56"/>
  <c r="L131" i="56"/>
  <c r="K131" i="56"/>
  <c r="J131" i="56"/>
  <c r="C131" i="56"/>
  <c r="Q130" i="56"/>
  <c r="P130" i="56"/>
  <c r="O130" i="56"/>
  <c r="N130" i="56"/>
  <c r="M130" i="56"/>
  <c r="L130" i="56"/>
  <c r="K130" i="56"/>
  <c r="J130" i="56"/>
  <c r="C130" i="56"/>
  <c r="Q129" i="56"/>
  <c r="P129" i="56"/>
  <c r="O129" i="56"/>
  <c r="M129" i="56"/>
  <c r="N129" i="56" s="1"/>
  <c r="L129" i="56"/>
  <c r="K129" i="56"/>
  <c r="J129" i="56"/>
  <c r="C129" i="56"/>
  <c r="Q128" i="56"/>
  <c r="P128" i="56"/>
  <c r="M128" i="56"/>
  <c r="L128" i="56"/>
  <c r="O128" i="56" s="1"/>
  <c r="K128" i="56"/>
  <c r="J128" i="56"/>
  <c r="C128" i="56"/>
  <c r="Q127" i="56"/>
  <c r="P127" i="56"/>
  <c r="M127" i="56"/>
  <c r="L127" i="56"/>
  <c r="K127" i="56"/>
  <c r="J127" i="56"/>
  <c r="C127" i="56"/>
  <c r="Q126" i="56"/>
  <c r="P126" i="56"/>
  <c r="O126" i="56"/>
  <c r="N126" i="56"/>
  <c r="M126" i="56"/>
  <c r="L126" i="56"/>
  <c r="K126" i="56"/>
  <c r="J126" i="56"/>
  <c r="C126" i="56"/>
  <c r="Q125" i="56"/>
  <c r="P125" i="56"/>
  <c r="M125" i="56"/>
  <c r="L125" i="56"/>
  <c r="O125" i="56" s="1"/>
  <c r="K125" i="56"/>
  <c r="J125" i="56"/>
  <c r="C125" i="56"/>
  <c r="Q124" i="56"/>
  <c r="P124" i="56"/>
  <c r="M124" i="56"/>
  <c r="L124" i="56"/>
  <c r="K124" i="56"/>
  <c r="J124" i="56"/>
  <c r="C124" i="56"/>
  <c r="Q123" i="56"/>
  <c r="Q122" i="56" s="1"/>
  <c r="P123" i="56"/>
  <c r="M123" i="56"/>
  <c r="L123" i="56"/>
  <c r="K123" i="56"/>
  <c r="J123" i="56"/>
  <c r="C123" i="56"/>
  <c r="Q121" i="56"/>
  <c r="P121" i="56"/>
  <c r="O121" i="56"/>
  <c r="N121" i="56"/>
  <c r="M121" i="56"/>
  <c r="L121" i="56"/>
  <c r="K121" i="56"/>
  <c r="J121" i="56"/>
  <c r="C121" i="56"/>
  <c r="Q120" i="56"/>
  <c r="P120" i="56"/>
  <c r="O120" i="56"/>
  <c r="N120" i="56"/>
  <c r="M120" i="56"/>
  <c r="L120" i="56"/>
  <c r="K120" i="56"/>
  <c r="J120" i="56"/>
  <c r="C120" i="56"/>
  <c r="Q119" i="56"/>
  <c r="P119" i="56"/>
  <c r="M119" i="56"/>
  <c r="L119" i="56"/>
  <c r="K119" i="56"/>
  <c r="J119" i="56"/>
  <c r="O119" i="56" s="1"/>
  <c r="C119" i="56"/>
  <c r="Q118" i="56"/>
  <c r="P118" i="56"/>
  <c r="O118" i="56"/>
  <c r="M118" i="56"/>
  <c r="N118" i="56" s="1"/>
  <c r="L118" i="56"/>
  <c r="K118" i="56"/>
  <c r="J118" i="56"/>
  <c r="C118" i="56"/>
  <c r="Q117" i="56"/>
  <c r="P117" i="56"/>
  <c r="O117" i="56"/>
  <c r="N117" i="56"/>
  <c r="M117" i="56"/>
  <c r="L117" i="56"/>
  <c r="K117" i="56"/>
  <c r="J117" i="56"/>
  <c r="C117" i="56"/>
  <c r="Q116" i="56"/>
  <c r="P116" i="56"/>
  <c r="M116" i="56"/>
  <c r="L116" i="56"/>
  <c r="K116" i="56"/>
  <c r="J116" i="56"/>
  <c r="C116" i="56"/>
  <c r="Q115" i="56"/>
  <c r="P115" i="56"/>
  <c r="M115" i="56"/>
  <c r="L115" i="56"/>
  <c r="K115" i="56"/>
  <c r="J115" i="56"/>
  <c r="O115" i="56" s="1"/>
  <c r="C115" i="56"/>
  <c r="Q114" i="56"/>
  <c r="P114" i="56"/>
  <c r="O114" i="56"/>
  <c r="M114" i="56"/>
  <c r="N114" i="56" s="1"/>
  <c r="L114" i="56"/>
  <c r="K114" i="56"/>
  <c r="J114" i="56"/>
  <c r="C114" i="56"/>
  <c r="Q113" i="56"/>
  <c r="P113" i="56"/>
  <c r="M113" i="56"/>
  <c r="L113" i="56"/>
  <c r="K113" i="56"/>
  <c r="J113" i="56"/>
  <c r="C113" i="56"/>
  <c r="Q112" i="56"/>
  <c r="P112" i="56"/>
  <c r="M112" i="56"/>
  <c r="L112" i="56"/>
  <c r="K112" i="56"/>
  <c r="J112" i="56"/>
  <c r="N112" i="56" s="1"/>
  <c r="C112" i="56"/>
  <c r="Q111" i="56"/>
  <c r="Q109" i="56" s="1"/>
  <c r="P111" i="56"/>
  <c r="M111" i="56"/>
  <c r="L111" i="56"/>
  <c r="K111" i="56"/>
  <c r="J111" i="56"/>
  <c r="C111" i="56"/>
  <c r="Q110" i="56"/>
  <c r="P110" i="56"/>
  <c r="M110" i="56"/>
  <c r="M109" i="56" s="1"/>
  <c r="L110" i="56"/>
  <c r="K110" i="56"/>
  <c r="J110" i="56"/>
  <c r="C110" i="56"/>
  <c r="Q108" i="56"/>
  <c r="P108" i="56"/>
  <c r="M108" i="56"/>
  <c r="L108" i="56"/>
  <c r="K108" i="56"/>
  <c r="J108" i="56"/>
  <c r="C108" i="56"/>
  <c r="Q107" i="56"/>
  <c r="P107" i="56"/>
  <c r="M107" i="56"/>
  <c r="L107" i="56"/>
  <c r="K107" i="56"/>
  <c r="J107" i="56"/>
  <c r="N107" i="56" s="1"/>
  <c r="C107" i="56"/>
  <c r="Q106" i="56"/>
  <c r="P106" i="56"/>
  <c r="O106" i="56"/>
  <c r="M106" i="56"/>
  <c r="N106" i="56" s="1"/>
  <c r="L106" i="56"/>
  <c r="K106" i="56"/>
  <c r="J106" i="56"/>
  <c r="C106" i="56"/>
  <c r="Q105" i="56"/>
  <c r="P105" i="56"/>
  <c r="M105" i="56"/>
  <c r="L105" i="56"/>
  <c r="K105" i="56"/>
  <c r="J105" i="56"/>
  <c r="C105" i="56"/>
  <c r="Q104" i="56"/>
  <c r="P104" i="56"/>
  <c r="M104" i="56"/>
  <c r="L104" i="56"/>
  <c r="K104" i="56"/>
  <c r="J104" i="56"/>
  <c r="O104" i="56" s="1"/>
  <c r="C104" i="56"/>
  <c r="Q103" i="56"/>
  <c r="P103" i="56"/>
  <c r="M103" i="56"/>
  <c r="L103" i="56"/>
  <c r="K103" i="56"/>
  <c r="J103" i="56"/>
  <c r="C103" i="56"/>
  <c r="Q102" i="56"/>
  <c r="P102" i="56"/>
  <c r="M102" i="56"/>
  <c r="M97" i="56" s="1"/>
  <c r="L102" i="56"/>
  <c r="K102" i="56"/>
  <c r="J102" i="56"/>
  <c r="C102" i="56"/>
  <c r="Q101" i="56"/>
  <c r="P101" i="56"/>
  <c r="M101" i="56"/>
  <c r="L101" i="56"/>
  <c r="K101" i="56"/>
  <c r="J101" i="56"/>
  <c r="O101" i="56" s="1"/>
  <c r="C101" i="56"/>
  <c r="Q100" i="56"/>
  <c r="P100" i="56"/>
  <c r="N100" i="56"/>
  <c r="M100" i="56"/>
  <c r="L100" i="56"/>
  <c r="K100" i="56"/>
  <c r="K97" i="56" s="1"/>
  <c r="J100" i="56"/>
  <c r="C100" i="56"/>
  <c r="Q99" i="56"/>
  <c r="P99" i="56"/>
  <c r="M99" i="56"/>
  <c r="L99" i="56"/>
  <c r="K99" i="56"/>
  <c r="J99" i="56"/>
  <c r="C99" i="56"/>
  <c r="Q98" i="56"/>
  <c r="P98" i="56"/>
  <c r="M98" i="56"/>
  <c r="L98" i="56"/>
  <c r="K98" i="56"/>
  <c r="J98" i="56"/>
  <c r="C98" i="56"/>
  <c r="P97" i="56"/>
  <c r="Q96" i="56"/>
  <c r="P96" i="56"/>
  <c r="M96" i="56"/>
  <c r="L96" i="56"/>
  <c r="K96" i="56"/>
  <c r="J96" i="56"/>
  <c r="C96" i="56"/>
  <c r="Q95" i="56"/>
  <c r="P95" i="56"/>
  <c r="O95" i="56"/>
  <c r="N95" i="56"/>
  <c r="M95" i="56"/>
  <c r="L95" i="56"/>
  <c r="K95" i="56"/>
  <c r="J95" i="56"/>
  <c r="C95" i="56"/>
  <c r="Q94" i="56"/>
  <c r="P94" i="56"/>
  <c r="O94" i="56"/>
  <c r="M94" i="56"/>
  <c r="L94" i="56"/>
  <c r="K94" i="56"/>
  <c r="J94" i="56"/>
  <c r="C94" i="56"/>
  <c r="Q93" i="56"/>
  <c r="P93" i="56"/>
  <c r="M93" i="56"/>
  <c r="L93" i="56"/>
  <c r="K93" i="56"/>
  <c r="J93" i="56"/>
  <c r="C93" i="56"/>
  <c r="Q92" i="56"/>
  <c r="P92" i="56"/>
  <c r="M92" i="56"/>
  <c r="L92" i="56"/>
  <c r="K92" i="56"/>
  <c r="J92" i="56"/>
  <c r="C92" i="56"/>
  <c r="Q91" i="56"/>
  <c r="P91" i="56"/>
  <c r="O91" i="56"/>
  <c r="M91" i="56"/>
  <c r="L91" i="56"/>
  <c r="K91" i="56"/>
  <c r="J91" i="56"/>
  <c r="N91" i="56" s="1"/>
  <c r="C91" i="56"/>
  <c r="Q90" i="56"/>
  <c r="P90" i="56"/>
  <c r="M90" i="56"/>
  <c r="L90" i="56"/>
  <c r="O90" i="56" s="1"/>
  <c r="K90" i="56"/>
  <c r="J90" i="56"/>
  <c r="C90" i="56"/>
  <c r="Q89" i="56"/>
  <c r="P89" i="56"/>
  <c r="M89" i="56"/>
  <c r="O89" i="56" s="1"/>
  <c r="L89" i="56"/>
  <c r="K89" i="56"/>
  <c r="J89" i="56"/>
  <c r="C89" i="56"/>
  <c r="Q88" i="56"/>
  <c r="P88" i="56"/>
  <c r="M88" i="56"/>
  <c r="M86" i="56" s="1"/>
  <c r="L88" i="56"/>
  <c r="L86" i="56" s="1"/>
  <c r="K88" i="56"/>
  <c r="J88" i="56"/>
  <c r="C88" i="56"/>
  <c r="Q87" i="56"/>
  <c r="P87" i="56"/>
  <c r="M87" i="56"/>
  <c r="L87" i="56"/>
  <c r="K87" i="56"/>
  <c r="J87" i="56"/>
  <c r="C87" i="56"/>
  <c r="P86" i="56"/>
  <c r="Q85" i="56"/>
  <c r="P85" i="56"/>
  <c r="M85" i="56"/>
  <c r="L85" i="56"/>
  <c r="K85" i="56"/>
  <c r="J85" i="56"/>
  <c r="C85" i="56"/>
  <c r="Q84" i="56"/>
  <c r="P84" i="56"/>
  <c r="M84" i="56"/>
  <c r="L84" i="56"/>
  <c r="K84" i="56"/>
  <c r="J84" i="56"/>
  <c r="O84" i="56" s="1"/>
  <c r="C84" i="56"/>
  <c r="Q83" i="56"/>
  <c r="P83" i="56"/>
  <c r="O83" i="56"/>
  <c r="N83" i="56"/>
  <c r="M83" i="56"/>
  <c r="L83" i="56"/>
  <c r="K83" i="56"/>
  <c r="J83" i="56"/>
  <c r="C83" i="56"/>
  <c r="Q82" i="56"/>
  <c r="P82" i="56"/>
  <c r="M82" i="56"/>
  <c r="L82" i="56"/>
  <c r="K82" i="56"/>
  <c r="J82" i="56"/>
  <c r="C82" i="56"/>
  <c r="Q81" i="56"/>
  <c r="P81" i="56"/>
  <c r="M81" i="56"/>
  <c r="L81" i="56"/>
  <c r="K81" i="56"/>
  <c r="J81" i="56"/>
  <c r="N81" i="56" s="1"/>
  <c r="C81" i="56"/>
  <c r="Q80" i="56"/>
  <c r="P80" i="56"/>
  <c r="M80" i="56"/>
  <c r="L80" i="56"/>
  <c r="K80" i="56"/>
  <c r="J80" i="56"/>
  <c r="C80" i="56"/>
  <c r="Q79" i="56"/>
  <c r="P79" i="56"/>
  <c r="M79" i="56"/>
  <c r="L79" i="56"/>
  <c r="K79" i="56"/>
  <c r="J79" i="56"/>
  <c r="C79" i="56"/>
  <c r="Q78" i="56"/>
  <c r="P78" i="56"/>
  <c r="M78" i="56"/>
  <c r="L78" i="56"/>
  <c r="K78" i="56"/>
  <c r="J78" i="56"/>
  <c r="O78" i="56" s="1"/>
  <c r="C78" i="56"/>
  <c r="Q77" i="56"/>
  <c r="P77" i="56"/>
  <c r="O77" i="56"/>
  <c r="N77" i="56"/>
  <c r="M77" i="56"/>
  <c r="L77" i="56"/>
  <c r="K77" i="56"/>
  <c r="J77" i="56"/>
  <c r="C77" i="56"/>
  <c r="Q76" i="56"/>
  <c r="Q75" i="56" s="1"/>
  <c r="P76" i="56"/>
  <c r="M76" i="56"/>
  <c r="L76" i="56"/>
  <c r="L75" i="56" s="1"/>
  <c r="K76" i="56"/>
  <c r="K75" i="56" s="1"/>
  <c r="J76" i="56"/>
  <c r="C76" i="56"/>
  <c r="Q74" i="56"/>
  <c r="P74" i="56"/>
  <c r="M74" i="56"/>
  <c r="L74" i="56"/>
  <c r="K74" i="56"/>
  <c r="J74" i="56"/>
  <c r="C74" i="56"/>
  <c r="Q73" i="56"/>
  <c r="P73" i="56"/>
  <c r="M73" i="56"/>
  <c r="L73" i="56"/>
  <c r="K73" i="56"/>
  <c r="J73" i="56"/>
  <c r="C73" i="56"/>
  <c r="Q72" i="56"/>
  <c r="P72" i="56"/>
  <c r="O72" i="56"/>
  <c r="M72" i="56"/>
  <c r="L72" i="56"/>
  <c r="K72" i="56"/>
  <c r="J72" i="56"/>
  <c r="C72" i="56"/>
  <c r="Q71" i="56"/>
  <c r="P71" i="56"/>
  <c r="M71" i="56"/>
  <c r="L71" i="56"/>
  <c r="K71" i="56"/>
  <c r="J71" i="56"/>
  <c r="C71" i="56"/>
  <c r="Q70" i="56"/>
  <c r="P70" i="56"/>
  <c r="M70" i="56"/>
  <c r="L70" i="56"/>
  <c r="K70" i="56"/>
  <c r="J70" i="56"/>
  <c r="O70" i="56" s="1"/>
  <c r="C70" i="56"/>
  <c r="Q69" i="56"/>
  <c r="P69" i="56"/>
  <c r="N69" i="56"/>
  <c r="M69" i="56"/>
  <c r="L69" i="56"/>
  <c r="K69" i="56"/>
  <c r="J69" i="56"/>
  <c r="O69" i="56" s="1"/>
  <c r="C69" i="56"/>
  <c r="Q68" i="56"/>
  <c r="P68" i="56"/>
  <c r="M68" i="56"/>
  <c r="L68" i="56"/>
  <c r="K68" i="56"/>
  <c r="J68" i="56"/>
  <c r="C68" i="56"/>
  <c r="Q67" i="56"/>
  <c r="P67" i="56"/>
  <c r="O67" i="56"/>
  <c r="M67" i="56"/>
  <c r="L67" i="56"/>
  <c r="N67" i="56" s="1"/>
  <c r="K67" i="56"/>
  <c r="J67" i="56"/>
  <c r="C67" i="56"/>
  <c r="Q66" i="56"/>
  <c r="Q64" i="56" s="1"/>
  <c r="P66" i="56"/>
  <c r="P64" i="56" s="1"/>
  <c r="M66" i="56"/>
  <c r="L66" i="56"/>
  <c r="K66" i="56"/>
  <c r="J66" i="56"/>
  <c r="C66" i="56"/>
  <c r="Q65" i="56"/>
  <c r="P65" i="56"/>
  <c r="M65" i="56"/>
  <c r="L65" i="56"/>
  <c r="L64" i="56" s="1"/>
  <c r="K65" i="56"/>
  <c r="J65" i="56"/>
  <c r="C65" i="56"/>
  <c r="Q63" i="56"/>
  <c r="P63" i="56"/>
  <c r="M63" i="56"/>
  <c r="L63" i="56"/>
  <c r="K63" i="56"/>
  <c r="J63" i="56"/>
  <c r="C63" i="56"/>
  <c r="Q62" i="56"/>
  <c r="P62" i="56"/>
  <c r="M62" i="56"/>
  <c r="L62" i="56"/>
  <c r="K62" i="56"/>
  <c r="J62" i="56"/>
  <c r="N62" i="56" s="1"/>
  <c r="C62" i="56"/>
  <c r="Q61" i="56"/>
  <c r="P61" i="56"/>
  <c r="M61" i="56"/>
  <c r="L61" i="56"/>
  <c r="K61" i="56"/>
  <c r="J61" i="56"/>
  <c r="C61" i="56"/>
  <c r="Q60" i="56"/>
  <c r="P60" i="56"/>
  <c r="O60" i="56"/>
  <c r="N60" i="56"/>
  <c r="M60" i="56"/>
  <c r="L60" i="56"/>
  <c r="K60" i="56"/>
  <c r="J60" i="56"/>
  <c r="C60" i="56"/>
  <c r="Q59" i="56"/>
  <c r="P59" i="56"/>
  <c r="M59" i="56"/>
  <c r="L59" i="56"/>
  <c r="K59" i="56"/>
  <c r="O59" i="56" s="1"/>
  <c r="J59" i="56"/>
  <c r="C59" i="56"/>
  <c r="Q58" i="56"/>
  <c r="P58" i="56"/>
  <c r="O58" i="56"/>
  <c r="M58" i="56"/>
  <c r="L58" i="56"/>
  <c r="K58" i="56"/>
  <c r="J58" i="56"/>
  <c r="C58" i="56"/>
  <c r="Q57" i="56"/>
  <c r="P57" i="56"/>
  <c r="M57" i="56"/>
  <c r="L57" i="56"/>
  <c r="K57" i="56"/>
  <c r="J57" i="56"/>
  <c r="C57" i="56"/>
  <c r="Q56" i="56"/>
  <c r="P56" i="56"/>
  <c r="M56" i="56"/>
  <c r="L56" i="56"/>
  <c r="K56" i="56"/>
  <c r="J56" i="56"/>
  <c r="C56" i="56"/>
  <c r="Q55" i="56"/>
  <c r="Q54" i="56" s="1"/>
  <c r="P55" i="56"/>
  <c r="O55" i="56"/>
  <c r="M55" i="56"/>
  <c r="L55" i="56"/>
  <c r="K55" i="56"/>
  <c r="J55" i="56"/>
  <c r="C55" i="56"/>
  <c r="P54" i="56"/>
  <c r="L54" i="56"/>
  <c r="Q53" i="56"/>
  <c r="P53" i="56"/>
  <c r="M53" i="56"/>
  <c r="L53" i="56"/>
  <c r="K53" i="56"/>
  <c r="J53" i="56"/>
  <c r="C53" i="56"/>
  <c r="Q52" i="56"/>
  <c r="P52" i="56"/>
  <c r="O52" i="56"/>
  <c r="N52" i="56"/>
  <c r="M52" i="56"/>
  <c r="L52" i="56"/>
  <c r="K52" i="56"/>
  <c r="J52" i="56"/>
  <c r="C52" i="56"/>
  <c r="Q51" i="56"/>
  <c r="P51" i="56"/>
  <c r="M51" i="56"/>
  <c r="L51" i="56"/>
  <c r="K51" i="56"/>
  <c r="J51" i="56"/>
  <c r="C51" i="56"/>
  <c r="Q50" i="56"/>
  <c r="P50" i="56"/>
  <c r="M50" i="56"/>
  <c r="L50" i="56"/>
  <c r="K50" i="56"/>
  <c r="O50" i="56" s="1"/>
  <c r="J50" i="56"/>
  <c r="C50" i="56"/>
  <c r="Q49" i="56"/>
  <c r="Q41" i="56" s="1"/>
  <c r="P49" i="56"/>
  <c r="P41" i="56" s="1"/>
  <c r="O49" i="56"/>
  <c r="M49" i="56"/>
  <c r="N49" i="56" s="1"/>
  <c r="L49" i="56"/>
  <c r="K49" i="56"/>
  <c r="J49" i="56"/>
  <c r="C49" i="56"/>
  <c r="Q48" i="56"/>
  <c r="P48" i="56"/>
  <c r="M48" i="56"/>
  <c r="O48" i="56" s="1"/>
  <c r="L48" i="56"/>
  <c r="K48" i="56"/>
  <c r="J48" i="56"/>
  <c r="C48" i="56"/>
  <c r="Q47" i="56"/>
  <c r="P47" i="56"/>
  <c r="M47" i="56"/>
  <c r="L47" i="56"/>
  <c r="K47" i="56"/>
  <c r="J47" i="56"/>
  <c r="C47" i="56"/>
  <c r="Q46" i="56"/>
  <c r="P46" i="56"/>
  <c r="M46" i="56"/>
  <c r="L46" i="56"/>
  <c r="K46" i="56"/>
  <c r="O46" i="56" s="1"/>
  <c r="J46" i="56"/>
  <c r="C46" i="56"/>
  <c r="Q45" i="56"/>
  <c r="P45" i="56"/>
  <c r="O45" i="56"/>
  <c r="N45" i="56"/>
  <c r="M45" i="56"/>
  <c r="L45" i="56"/>
  <c r="K45" i="56"/>
  <c r="J45" i="56"/>
  <c r="C45" i="56"/>
  <c r="Q44" i="56"/>
  <c r="P44" i="56"/>
  <c r="O44" i="56"/>
  <c r="N44" i="56"/>
  <c r="M44" i="56"/>
  <c r="L44" i="56"/>
  <c r="K44" i="56"/>
  <c r="J44" i="56"/>
  <c r="C44" i="56"/>
  <c r="Q43" i="56"/>
  <c r="P43" i="56"/>
  <c r="M43" i="56"/>
  <c r="L43" i="56"/>
  <c r="K43" i="56"/>
  <c r="J43" i="56"/>
  <c r="C43" i="56"/>
  <c r="Q42" i="56"/>
  <c r="P42" i="56"/>
  <c r="O42" i="56"/>
  <c r="N42" i="56"/>
  <c r="M42" i="56"/>
  <c r="L42" i="56"/>
  <c r="K42" i="56"/>
  <c r="J42" i="56"/>
  <c r="C42" i="56"/>
  <c r="Q40" i="56"/>
  <c r="P40" i="56"/>
  <c r="M40" i="56"/>
  <c r="L40" i="56"/>
  <c r="K40" i="56"/>
  <c r="J40" i="56"/>
  <c r="C40" i="56"/>
  <c r="Q39" i="56"/>
  <c r="P39" i="56"/>
  <c r="M39" i="56"/>
  <c r="L39" i="56"/>
  <c r="K39" i="56"/>
  <c r="J39" i="56"/>
  <c r="N39" i="56" s="1"/>
  <c r="C39" i="56"/>
  <c r="Q38" i="56"/>
  <c r="P38" i="56"/>
  <c r="O38" i="56"/>
  <c r="N38" i="56"/>
  <c r="M38" i="56"/>
  <c r="L38" i="56"/>
  <c r="K38" i="56"/>
  <c r="J38" i="56"/>
  <c r="C38" i="56"/>
  <c r="Q37" i="56"/>
  <c r="P37" i="56"/>
  <c r="M37" i="56"/>
  <c r="L37" i="56"/>
  <c r="K37" i="56"/>
  <c r="O37" i="56" s="1"/>
  <c r="J37" i="56"/>
  <c r="C37" i="56"/>
  <c r="Q36" i="56"/>
  <c r="P36" i="56"/>
  <c r="M36" i="56"/>
  <c r="L36" i="56"/>
  <c r="K36" i="56"/>
  <c r="J36" i="56"/>
  <c r="C36" i="56"/>
  <c r="Q35" i="56"/>
  <c r="P35" i="56"/>
  <c r="P28" i="56" s="1"/>
  <c r="O35" i="56"/>
  <c r="M35" i="56"/>
  <c r="L35" i="56"/>
  <c r="K35" i="56"/>
  <c r="J35" i="56"/>
  <c r="C35" i="56"/>
  <c r="Q34" i="56"/>
  <c r="P34" i="56"/>
  <c r="M34" i="56"/>
  <c r="L34" i="56"/>
  <c r="O34" i="56" s="1"/>
  <c r="K34" i="56"/>
  <c r="J34" i="56"/>
  <c r="C34" i="56"/>
  <c r="Q33" i="56"/>
  <c r="P33" i="56"/>
  <c r="M33" i="56"/>
  <c r="L33" i="56"/>
  <c r="K33" i="56"/>
  <c r="J33" i="56"/>
  <c r="C33" i="56"/>
  <c r="Q32" i="56"/>
  <c r="P32" i="56"/>
  <c r="M32" i="56"/>
  <c r="L32" i="56"/>
  <c r="K32" i="56"/>
  <c r="J32" i="56"/>
  <c r="O32" i="56" s="1"/>
  <c r="C32" i="56"/>
  <c r="Q31" i="56"/>
  <c r="P31" i="56"/>
  <c r="M31" i="56"/>
  <c r="O31" i="56" s="1"/>
  <c r="L31" i="56"/>
  <c r="K31" i="56"/>
  <c r="J31" i="56"/>
  <c r="C31" i="56"/>
  <c r="Q30" i="56"/>
  <c r="P30" i="56"/>
  <c r="M30" i="56"/>
  <c r="L30" i="56"/>
  <c r="K30" i="56"/>
  <c r="J30" i="56"/>
  <c r="C30" i="56"/>
  <c r="Q29" i="56"/>
  <c r="P29" i="56"/>
  <c r="M29" i="56"/>
  <c r="L29" i="56"/>
  <c r="L28" i="56" s="1"/>
  <c r="K29" i="56"/>
  <c r="K28" i="56" s="1"/>
  <c r="J29" i="56"/>
  <c r="C29" i="56"/>
  <c r="Q27" i="56"/>
  <c r="P27" i="56"/>
  <c r="M27" i="56"/>
  <c r="L27" i="56"/>
  <c r="K27" i="56"/>
  <c r="J27" i="56"/>
  <c r="C27" i="56"/>
  <c r="Q26" i="56"/>
  <c r="P26" i="56"/>
  <c r="M26" i="56"/>
  <c r="L26" i="56"/>
  <c r="K26" i="56"/>
  <c r="O26" i="56" s="1"/>
  <c r="J26" i="56"/>
  <c r="C26" i="56"/>
  <c r="Q25" i="56"/>
  <c r="P25" i="56"/>
  <c r="O25" i="56"/>
  <c r="M25" i="56"/>
  <c r="N25" i="56" s="1"/>
  <c r="L25" i="56"/>
  <c r="K25" i="56"/>
  <c r="J25" i="56"/>
  <c r="C25" i="56"/>
  <c r="Q24" i="56"/>
  <c r="P24" i="56"/>
  <c r="O24" i="56"/>
  <c r="M24" i="56"/>
  <c r="L24" i="56"/>
  <c r="K24" i="56"/>
  <c r="J24" i="56"/>
  <c r="C24" i="56"/>
  <c r="Q23" i="56"/>
  <c r="P23" i="56"/>
  <c r="M23" i="56"/>
  <c r="L23" i="56"/>
  <c r="K23" i="56"/>
  <c r="J23" i="56"/>
  <c r="C23" i="56"/>
  <c r="Q22" i="56"/>
  <c r="P22" i="56"/>
  <c r="M22" i="56"/>
  <c r="L22" i="56"/>
  <c r="K22" i="56"/>
  <c r="O22" i="56" s="1"/>
  <c r="J22" i="56"/>
  <c r="C22" i="56"/>
  <c r="Q21" i="56"/>
  <c r="P21" i="56"/>
  <c r="O21" i="56"/>
  <c r="N21" i="56"/>
  <c r="M21" i="56"/>
  <c r="L21" i="56"/>
  <c r="K21" i="56"/>
  <c r="J21" i="56"/>
  <c r="C21" i="56"/>
  <c r="Q20" i="56"/>
  <c r="P20" i="56"/>
  <c r="M20" i="56"/>
  <c r="L20" i="56"/>
  <c r="O20" i="56" s="1"/>
  <c r="K20" i="56"/>
  <c r="J20" i="56"/>
  <c r="C20" i="56"/>
  <c r="Q19" i="56"/>
  <c r="P19" i="56"/>
  <c r="M19" i="56"/>
  <c r="L19" i="56"/>
  <c r="K19" i="56"/>
  <c r="J19" i="56"/>
  <c r="C19" i="56"/>
  <c r="Q18" i="56"/>
  <c r="Q15" i="56" s="1"/>
  <c r="P18" i="56"/>
  <c r="O18" i="56"/>
  <c r="N18" i="56"/>
  <c r="M18" i="56"/>
  <c r="L18" i="56"/>
  <c r="K18" i="56"/>
  <c r="J18" i="56"/>
  <c r="C18" i="56"/>
  <c r="Q17" i="56"/>
  <c r="P17" i="56"/>
  <c r="O17" i="56"/>
  <c r="N17" i="56"/>
  <c r="M17" i="56"/>
  <c r="L17" i="56"/>
  <c r="K17" i="56"/>
  <c r="J17" i="56"/>
  <c r="C17" i="56"/>
  <c r="Q16" i="56"/>
  <c r="P16" i="56"/>
  <c r="M16" i="56"/>
  <c r="L16" i="56"/>
  <c r="K16" i="56"/>
  <c r="K15" i="56" s="1"/>
  <c r="J16" i="56"/>
  <c r="C16" i="56"/>
  <c r="Q14" i="56"/>
  <c r="P14" i="56"/>
  <c r="O14" i="56"/>
  <c r="N14" i="56"/>
  <c r="M14" i="56"/>
  <c r="L14" i="56"/>
  <c r="K14" i="56"/>
  <c r="J14" i="56"/>
  <c r="C14" i="56"/>
  <c r="Q13" i="56"/>
  <c r="P13" i="56"/>
  <c r="M13" i="56"/>
  <c r="L13" i="56"/>
  <c r="K13" i="56"/>
  <c r="J13" i="56"/>
  <c r="C13" i="56"/>
  <c r="Q12" i="56"/>
  <c r="P12" i="56"/>
  <c r="M12" i="56"/>
  <c r="L12" i="56"/>
  <c r="K12" i="56"/>
  <c r="J12" i="56"/>
  <c r="O12" i="56" s="1"/>
  <c r="C12" i="56"/>
  <c r="Q11" i="56"/>
  <c r="P11" i="56"/>
  <c r="O11" i="56"/>
  <c r="N11" i="56"/>
  <c r="M11" i="56"/>
  <c r="L11" i="56"/>
  <c r="K11" i="56"/>
  <c r="J11" i="56"/>
  <c r="C11" i="56"/>
  <c r="Q10" i="56"/>
  <c r="P10" i="56"/>
  <c r="M10" i="56"/>
  <c r="O10" i="56" s="1"/>
  <c r="L10" i="56"/>
  <c r="K10" i="56"/>
  <c r="J10" i="56"/>
  <c r="C10" i="56"/>
  <c r="Q9" i="56"/>
  <c r="P9" i="56"/>
  <c r="M9" i="56"/>
  <c r="L9" i="56"/>
  <c r="K9" i="56"/>
  <c r="J9" i="56"/>
  <c r="C9" i="56"/>
  <c r="Q8" i="56"/>
  <c r="P8" i="56"/>
  <c r="M8" i="56"/>
  <c r="L8" i="56"/>
  <c r="K8" i="56"/>
  <c r="J8" i="56"/>
  <c r="O8" i="56" s="1"/>
  <c r="C8" i="56"/>
  <c r="Q7" i="56"/>
  <c r="P7" i="56"/>
  <c r="P3" i="56" s="1"/>
  <c r="O7" i="56"/>
  <c r="N7" i="56"/>
  <c r="M7" i="56"/>
  <c r="L7" i="56"/>
  <c r="K7" i="56"/>
  <c r="J7" i="56"/>
  <c r="C7" i="56"/>
  <c r="Q6" i="56"/>
  <c r="P6" i="56"/>
  <c r="M6" i="56"/>
  <c r="M3" i="56" s="1"/>
  <c r="L6" i="56"/>
  <c r="K6" i="56"/>
  <c r="O6" i="56" s="1"/>
  <c r="J6" i="56"/>
  <c r="C6" i="56"/>
  <c r="Q5" i="56"/>
  <c r="P5" i="56"/>
  <c r="M5" i="56"/>
  <c r="L5" i="56"/>
  <c r="K5" i="56"/>
  <c r="J5" i="56"/>
  <c r="C5" i="56"/>
  <c r="Q4" i="56"/>
  <c r="P4" i="56"/>
  <c r="N4" i="56"/>
  <c r="M4" i="56"/>
  <c r="L4" i="56"/>
  <c r="K4" i="56"/>
  <c r="J4" i="56"/>
  <c r="C4" i="56"/>
  <c r="P15" i="55"/>
  <c r="Q378" i="55"/>
  <c r="Q364" i="55"/>
  <c r="Q353" i="55"/>
  <c r="Q334" i="55"/>
  <c r="Q318" i="55"/>
  <c r="Q302" i="55"/>
  <c r="Q288" i="55"/>
  <c r="Q274" i="55"/>
  <c r="Q260" i="55"/>
  <c r="Q246" i="55"/>
  <c r="Q230" i="55"/>
  <c r="Q214" i="55"/>
  <c r="Q198" i="55"/>
  <c r="Q184" i="55"/>
  <c r="Q175" i="55"/>
  <c r="Q166" i="55"/>
  <c r="Q157" i="55"/>
  <c r="Q148" i="55"/>
  <c r="Q135" i="55"/>
  <c r="Q122" i="55"/>
  <c r="Q109" i="55"/>
  <c r="Q97" i="55"/>
  <c r="Q86" i="55"/>
  <c r="Q75" i="55"/>
  <c r="Q444" i="55"/>
  <c r="Q450" i="55"/>
  <c r="Q449" i="55"/>
  <c r="Q447" i="55"/>
  <c r="Q446" i="55"/>
  <c r="Q442" i="55"/>
  <c r="Q441" i="55"/>
  <c r="Q439" i="55"/>
  <c r="Q438" i="55"/>
  <c r="Q436" i="55"/>
  <c r="Q435" i="55"/>
  <c r="Q433" i="55"/>
  <c r="Q432" i="55"/>
  <c r="Q430" i="55"/>
  <c r="Q429" i="55"/>
  <c r="Q427" i="55"/>
  <c r="Q426" i="55"/>
  <c r="Q424" i="55"/>
  <c r="Q423" i="55"/>
  <c r="Q421" i="55"/>
  <c r="Q420" i="55"/>
  <c r="Q418" i="55"/>
  <c r="Q417" i="55"/>
  <c r="Q415" i="55"/>
  <c r="Q414" i="55"/>
  <c r="Q412" i="55"/>
  <c r="Q411" i="55"/>
  <c r="Q409" i="55"/>
  <c r="Q408" i="55"/>
  <c r="Q406" i="55"/>
  <c r="Q405" i="55"/>
  <c r="Q403" i="55"/>
  <c r="Q402" i="55"/>
  <c r="Q400" i="55"/>
  <c r="Q399" i="55"/>
  <c r="Q397" i="55"/>
  <c r="Q396" i="55"/>
  <c r="Q394" i="55"/>
  <c r="Q393" i="55"/>
  <c r="Q391" i="55"/>
  <c r="Q390" i="55"/>
  <c r="Q388" i="55"/>
  <c r="Q387" i="55"/>
  <c r="Q384" i="55"/>
  <c r="Q383" i="55"/>
  <c r="Q382" i="55"/>
  <c r="Q381" i="55"/>
  <c r="Q380" i="55"/>
  <c r="Q379" i="55"/>
  <c r="Q377" i="55"/>
  <c r="Q376" i="55"/>
  <c r="Q375" i="55"/>
  <c r="Q374" i="55"/>
  <c r="Q373" i="55"/>
  <c r="Q372" i="55"/>
  <c r="Q371" i="55"/>
  <c r="Q370" i="55"/>
  <c r="Q369" i="55"/>
  <c r="Q368" i="55"/>
  <c r="Q367" i="55"/>
  <c r="Q366" i="55"/>
  <c r="Q365" i="55"/>
  <c r="Q363" i="55"/>
  <c r="Q362" i="55"/>
  <c r="Q361" i="55"/>
  <c r="Q360" i="55"/>
  <c r="Q359" i="55"/>
  <c r="Q358" i="55"/>
  <c r="Q357" i="55"/>
  <c r="Q356" i="55"/>
  <c r="Q355" i="55"/>
  <c r="Q354" i="55"/>
  <c r="Q352" i="55"/>
  <c r="Q351" i="55"/>
  <c r="Q350" i="55"/>
  <c r="Q349" i="55"/>
  <c r="Q348" i="55"/>
  <c r="Q347" i="55"/>
  <c r="Q346" i="55"/>
  <c r="Q345" i="55"/>
  <c r="Q344" i="55"/>
  <c r="Q343" i="55"/>
  <c r="Q342" i="55"/>
  <c r="Q341" i="55"/>
  <c r="Q340" i="55"/>
  <c r="Q339" i="55"/>
  <c r="Q338" i="55"/>
  <c r="Q337" i="55"/>
  <c r="Q336" i="55"/>
  <c r="Q335" i="55"/>
  <c r="Q333" i="55"/>
  <c r="Q332" i="55"/>
  <c r="Q331" i="55"/>
  <c r="Q330" i="55"/>
  <c r="Q329" i="55"/>
  <c r="Q328" i="55"/>
  <c r="Q327" i="55"/>
  <c r="Q326" i="55"/>
  <c r="Q325" i="55"/>
  <c r="Q324" i="55"/>
  <c r="Q323" i="55"/>
  <c r="Q322" i="55"/>
  <c r="Q321" i="55"/>
  <c r="Q320" i="55"/>
  <c r="Q319" i="55"/>
  <c r="Q317" i="55"/>
  <c r="Q316" i="55"/>
  <c r="Q315" i="55"/>
  <c r="Q314" i="55"/>
  <c r="Q313" i="55"/>
  <c r="Q312" i="55"/>
  <c r="Q311" i="55"/>
  <c r="Q310" i="55"/>
  <c r="Q309" i="55"/>
  <c r="Q308" i="55"/>
  <c r="Q307" i="55"/>
  <c r="Q306" i="55"/>
  <c r="Q305" i="55"/>
  <c r="Q304" i="55"/>
  <c r="Q303" i="55"/>
  <c r="Q301" i="55"/>
  <c r="Q300" i="55"/>
  <c r="Q299" i="55"/>
  <c r="Q298" i="55"/>
  <c r="Q297" i="55"/>
  <c r="Q296" i="55"/>
  <c r="Q295" i="55"/>
  <c r="Q294" i="55"/>
  <c r="Q293" i="55"/>
  <c r="Q292" i="55"/>
  <c r="Q291" i="55"/>
  <c r="Q290" i="55"/>
  <c r="Q289" i="55"/>
  <c r="Q287" i="55"/>
  <c r="Q286" i="55"/>
  <c r="Q285" i="55"/>
  <c r="Q284" i="55"/>
  <c r="Q283" i="55"/>
  <c r="Q282" i="55"/>
  <c r="Q281" i="55"/>
  <c r="Q280" i="55"/>
  <c r="Q279" i="55"/>
  <c r="Q278" i="55"/>
  <c r="Q277" i="55"/>
  <c r="Q276" i="55"/>
  <c r="Q275" i="55"/>
  <c r="Q273" i="55"/>
  <c r="Q272" i="55"/>
  <c r="Q271" i="55"/>
  <c r="Q270" i="55"/>
  <c r="Q269" i="55"/>
  <c r="Q268" i="55"/>
  <c r="Q267" i="55"/>
  <c r="Q266" i="55"/>
  <c r="Q265" i="55"/>
  <c r="Q264" i="55"/>
  <c r="Q263" i="55"/>
  <c r="Q262" i="55"/>
  <c r="Q261" i="55"/>
  <c r="Q259" i="55"/>
  <c r="Q258" i="55"/>
  <c r="Q257" i="55"/>
  <c r="Q256" i="55"/>
  <c r="Q255" i="55"/>
  <c r="Q254" i="55"/>
  <c r="Q253" i="55"/>
  <c r="Q252" i="55"/>
  <c r="Q251" i="55"/>
  <c r="Q250" i="55"/>
  <c r="Q249" i="55"/>
  <c r="Q248" i="55"/>
  <c r="Q247" i="55"/>
  <c r="Q245" i="55"/>
  <c r="Q244" i="55"/>
  <c r="Q243" i="55"/>
  <c r="Q242" i="55"/>
  <c r="Q241" i="55"/>
  <c r="Q240" i="55"/>
  <c r="Q239" i="55"/>
  <c r="Q238" i="55"/>
  <c r="Q237" i="55"/>
  <c r="Q236" i="55"/>
  <c r="Q235" i="55"/>
  <c r="Q234" i="55"/>
  <c r="Q233" i="55"/>
  <c r="Q232" i="55"/>
  <c r="Q231" i="55"/>
  <c r="Q229" i="55"/>
  <c r="Q228" i="55"/>
  <c r="Q227" i="55"/>
  <c r="Q226" i="55"/>
  <c r="Q225" i="55"/>
  <c r="Q224" i="55"/>
  <c r="Q223" i="55"/>
  <c r="Q222" i="55"/>
  <c r="Q221" i="55"/>
  <c r="Q220" i="55"/>
  <c r="Q219" i="55"/>
  <c r="Q218" i="55"/>
  <c r="Q217" i="55"/>
  <c r="Q216" i="55"/>
  <c r="Q215" i="55"/>
  <c r="Q213" i="55"/>
  <c r="Q212" i="55"/>
  <c r="Q211" i="55"/>
  <c r="Q210" i="55"/>
  <c r="Q209" i="55"/>
  <c r="Q208" i="55"/>
  <c r="Q207" i="55"/>
  <c r="Q206" i="55"/>
  <c r="Q205" i="55"/>
  <c r="Q204" i="55"/>
  <c r="Q203" i="55"/>
  <c r="Q202" i="55"/>
  <c r="Q201" i="55"/>
  <c r="Q200" i="55"/>
  <c r="Q199" i="55"/>
  <c r="Q197" i="55"/>
  <c r="Q196" i="55"/>
  <c r="Q195" i="55"/>
  <c r="Q194" i="55"/>
  <c r="Q193" i="55"/>
  <c r="Q192" i="55"/>
  <c r="Q191" i="55"/>
  <c r="Q190" i="55"/>
  <c r="Q189" i="55"/>
  <c r="Q188" i="55"/>
  <c r="Q187" i="55"/>
  <c r="Q186" i="55"/>
  <c r="Q185" i="55"/>
  <c r="Q183" i="55"/>
  <c r="Q182" i="55"/>
  <c r="Q181" i="55"/>
  <c r="Q180" i="55"/>
  <c r="Q179" i="55"/>
  <c r="Q178" i="55"/>
  <c r="Q177" i="55"/>
  <c r="Q176" i="55"/>
  <c r="Q174" i="55"/>
  <c r="Q173" i="55"/>
  <c r="Q172" i="55"/>
  <c r="Q171" i="55"/>
  <c r="Q170" i="55"/>
  <c r="Q169" i="55"/>
  <c r="Q168" i="55"/>
  <c r="Q167" i="55"/>
  <c r="Q165" i="55"/>
  <c r="Q164" i="55"/>
  <c r="Q163" i="55"/>
  <c r="Q162" i="55"/>
  <c r="Q161" i="55"/>
  <c r="Q160" i="55"/>
  <c r="Q159" i="55"/>
  <c r="Q158" i="55"/>
  <c r="Q156" i="55"/>
  <c r="Q155" i="55"/>
  <c r="Q154" i="55"/>
  <c r="Q153" i="55"/>
  <c r="Q152" i="55"/>
  <c r="Q151" i="55"/>
  <c r="Q150" i="55"/>
  <c r="Q149" i="55"/>
  <c r="Q147" i="55"/>
  <c r="Q146" i="55"/>
  <c r="Q145" i="55"/>
  <c r="Q144" i="55"/>
  <c r="Q143" i="55"/>
  <c r="Q142" i="55"/>
  <c r="Q141" i="55"/>
  <c r="Q140" i="55"/>
  <c r="Q139" i="55"/>
  <c r="Q138" i="55"/>
  <c r="Q137" i="55"/>
  <c r="Q136" i="55"/>
  <c r="Q134" i="55"/>
  <c r="Q133" i="55"/>
  <c r="Q132" i="55"/>
  <c r="Q131" i="55"/>
  <c r="Q130" i="55"/>
  <c r="Q129" i="55"/>
  <c r="Q128" i="55"/>
  <c r="Q127" i="55"/>
  <c r="Q126" i="55"/>
  <c r="Q125" i="55"/>
  <c r="Q124" i="55"/>
  <c r="Q123" i="55"/>
  <c r="Q121" i="55"/>
  <c r="Q120" i="55"/>
  <c r="Q119" i="55"/>
  <c r="Q118" i="55"/>
  <c r="Q117" i="55"/>
  <c r="Q116" i="55"/>
  <c r="Q115" i="55"/>
  <c r="Q114" i="55"/>
  <c r="Q113" i="55"/>
  <c r="Q112" i="55"/>
  <c r="Q111" i="55"/>
  <c r="Q110" i="55"/>
  <c r="Q108" i="55"/>
  <c r="Q107" i="55"/>
  <c r="Q106" i="55"/>
  <c r="Q105" i="55"/>
  <c r="Q104" i="55"/>
  <c r="Q103" i="55"/>
  <c r="Q102" i="55"/>
  <c r="Q101" i="55"/>
  <c r="Q100" i="55"/>
  <c r="Q99" i="55"/>
  <c r="Q98" i="55"/>
  <c r="Q96" i="55"/>
  <c r="Q95" i="55"/>
  <c r="Q94" i="55"/>
  <c r="Q93" i="55"/>
  <c r="Q92" i="55"/>
  <c r="Q91" i="55"/>
  <c r="Q90" i="55"/>
  <c r="Q89" i="55"/>
  <c r="Q88" i="55"/>
  <c r="Q87" i="55"/>
  <c r="Q85" i="55"/>
  <c r="Q84" i="55"/>
  <c r="Q83" i="55"/>
  <c r="Q82" i="55"/>
  <c r="Q81" i="55"/>
  <c r="Q80" i="55"/>
  <c r="Q79" i="55"/>
  <c r="Q78" i="55"/>
  <c r="Q77" i="55"/>
  <c r="Q76" i="55"/>
  <c r="Q74" i="55"/>
  <c r="Q73" i="55"/>
  <c r="Q72" i="55"/>
  <c r="Q71" i="55"/>
  <c r="Q70" i="55"/>
  <c r="Q69" i="55"/>
  <c r="Q68" i="55"/>
  <c r="Q67" i="55"/>
  <c r="Q66" i="55"/>
  <c r="Q65" i="55"/>
  <c r="Q64" i="55" s="1"/>
  <c r="Q63" i="55"/>
  <c r="Q62" i="55"/>
  <c r="Q61" i="55"/>
  <c r="Q60" i="55"/>
  <c r="Q59" i="55"/>
  <c r="Q58" i="55"/>
  <c r="Q57" i="55"/>
  <c r="Q56" i="55"/>
  <c r="Q55" i="55"/>
  <c r="Q54" i="55" s="1"/>
  <c r="Q53" i="55"/>
  <c r="Q52" i="55"/>
  <c r="Q51" i="55"/>
  <c r="Q50" i="55"/>
  <c r="Q49" i="55"/>
  <c r="Q48" i="55"/>
  <c r="Q47" i="55"/>
  <c r="Q46" i="55"/>
  <c r="Q45" i="55"/>
  <c r="Q44" i="55"/>
  <c r="Q43" i="55"/>
  <c r="Q42" i="55"/>
  <c r="Q41" i="55" s="1"/>
  <c r="Q40" i="55"/>
  <c r="Q39" i="55"/>
  <c r="Q38" i="55"/>
  <c r="Q37" i="55"/>
  <c r="Q36" i="55"/>
  <c r="Q35" i="55"/>
  <c r="Q34" i="55"/>
  <c r="Q33" i="55"/>
  <c r="Q32" i="55"/>
  <c r="Q31" i="55"/>
  <c r="Q30" i="55"/>
  <c r="Q29" i="55"/>
  <c r="Q28" i="55" s="1"/>
  <c r="Q27" i="55"/>
  <c r="Q26" i="55"/>
  <c r="Q25" i="55"/>
  <c r="Q24" i="55"/>
  <c r="Q23" i="55"/>
  <c r="Q22" i="55"/>
  <c r="Q21" i="55"/>
  <c r="Q20" i="55"/>
  <c r="Q19" i="55"/>
  <c r="Q18" i="55"/>
  <c r="Q17" i="55"/>
  <c r="Q16" i="55"/>
  <c r="Q15" i="55" s="1"/>
  <c r="Q14" i="55"/>
  <c r="Q13" i="55"/>
  <c r="Q12" i="55"/>
  <c r="Q11" i="55"/>
  <c r="Q10" i="55"/>
  <c r="Q9" i="55"/>
  <c r="Q8" i="55"/>
  <c r="Q7" i="55"/>
  <c r="Q6" i="55"/>
  <c r="Q5" i="55"/>
  <c r="Q4" i="55"/>
  <c r="Q3" i="55" s="1"/>
  <c r="O44" i="59" l="1"/>
  <c r="P44" i="59"/>
  <c r="P47" i="59"/>
  <c r="O47" i="59"/>
  <c r="O95" i="59"/>
  <c r="P95" i="59"/>
  <c r="O180" i="59"/>
  <c r="P180" i="59"/>
  <c r="O324" i="59"/>
  <c r="P324" i="59"/>
  <c r="P27" i="59"/>
  <c r="O27" i="59"/>
  <c r="P75" i="59"/>
  <c r="O75" i="59"/>
  <c r="O52" i="59"/>
  <c r="P52" i="59"/>
  <c r="P55" i="59"/>
  <c r="O55" i="59"/>
  <c r="P114" i="59"/>
  <c r="O114" i="59"/>
  <c r="O140" i="59"/>
  <c r="O156" i="59"/>
  <c r="P156" i="59"/>
  <c r="P157" i="59"/>
  <c r="O160" i="59"/>
  <c r="O284" i="59"/>
  <c r="O300" i="59"/>
  <c r="P300" i="59"/>
  <c r="P301" i="59"/>
  <c r="O304" i="59"/>
  <c r="O386" i="59"/>
  <c r="P13" i="59"/>
  <c r="P15" i="59"/>
  <c r="O15" i="59"/>
  <c r="O32" i="59"/>
  <c r="P32" i="59"/>
  <c r="P33" i="59"/>
  <c r="P35" i="59"/>
  <c r="O35" i="59"/>
  <c r="O61" i="59"/>
  <c r="O80" i="59"/>
  <c r="P80" i="59"/>
  <c r="P81" i="59"/>
  <c r="P83" i="59"/>
  <c r="O83" i="59"/>
  <c r="O108" i="59"/>
  <c r="O122" i="59"/>
  <c r="O133" i="59"/>
  <c r="P139" i="59"/>
  <c r="O139" i="59"/>
  <c r="P159" i="59"/>
  <c r="O159" i="59"/>
  <c r="P200" i="59"/>
  <c r="O200" i="59"/>
  <c r="P221" i="59"/>
  <c r="O221" i="59"/>
  <c r="P239" i="59"/>
  <c r="O239" i="59"/>
  <c r="O277" i="59"/>
  <c r="P283" i="59"/>
  <c r="O283" i="59"/>
  <c r="P303" i="59"/>
  <c r="O303" i="59"/>
  <c r="P344" i="59"/>
  <c r="O344" i="59"/>
  <c r="O368" i="59"/>
  <c r="P386" i="59"/>
  <c r="P385" i="59" s="1"/>
  <c r="O399" i="59"/>
  <c r="O41" i="59"/>
  <c r="O60" i="59"/>
  <c r="P60" i="59"/>
  <c r="P63" i="59"/>
  <c r="O63" i="59"/>
  <c r="O89" i="59"/>
  <c r="O107" i="59"/>
  <c r="P107" i="59"/>
  <c r="O132" i="59"/>
  <c r="P132" i="59"/>
  <c r="O136" i="59"/>
  <c r="O177" i="59"/>
  <c r="O260" i="59"/>
  <c r="O276" i="59"/>
  <c r="P276" i="59"/>
  <c r="O280" i="59"/>
  <c r="O321" i="59"/>
  <c r="P368" i="59"/>
  <c r="P367" i="59" s="1"/>
  <c r="P399" i="59"/>
  <c r="P402" i="59"/>
  <c r="O402" i="59"/>
  <c r="O21" i="59"/>
  <c r="O40" i="59"/>
  <c r="P40" i="59"/>
  <c r="P43" i="59"/>
  <c r="O43" i="59"/>
  <c r="O69" i="59"/>
  <c r="O88" i="59"/>
  <c r="P88" i="59"/>
  <c r="P91" i="59"/>
  <c r="O91" i="59"/>
  <c r="P121" i="59"/>
  <c r="O121" i="59"/>
  <c r="P135" i="59"/>
  <c r="O135" i="59"/>
  <c r="P176" i="59"/>
  <c r="O176" i="59"/>
  <c r="P197" i="59"/>
  <c r="O197" i="59"/>
  <c r="P215" i="59"/>
  <c r="O215" i="59"/>
  <c r="O253" i="59"/>
  <c r="P259" i="59"/>
  <c r="O259" i="59"/>
  <c r="P279" i="59"/>
  <c r="O279" i="59"/>
  <c r="P320" i="59"/>
  <c r="O320" i="59"/>
  <c r="P341" i="59"/>
  <c r="O341" i="59"/>
  <c r="P359" i="59"/>
  <c r="O359" i="59"/>
  <c r="O20" i="59"/>
  <c r="P20" i="59"/>
  <c r="P23" i="59"/>
  <c r="O23" i="59"/>
  <c r="O49" i="59"/>
  <c r="O68" i="59"/>
  <c r="P68" i="59"/>
  <c r="P71" i="59"/>
  <c r="O71" i="59"/>
  <c r="O104" i="59"/>
  <c r="O153" i="59"/>
  <c r="O236" i="59"/>
  <c r="O252" i="59"/>
  <c r="P252" i="59"/>
  <c r="O256" i="59"/>
  <c r="O297" i="59"/>
  <c r="P366" i="59"/>
  <c r="O384" i="59"/>
  <c r="P384" i="59"/>
  <c r="P398" i="59"/>
  <c r="P397" i="59" s="1"/>
  <c r="O398" i="59"/>
  <c r="K397" i="59"/>
  <c r="O397" i="59" s="1"/>
  <c r="O72" i="59"/>
  <c r="P72" i="59"/>
  <c r="P224" i="59"/>
  <c r="O224" i="59"/>
  <c r="P245" i="59"/>
  <c r="O245" i="59"/>
  <c r="P263" i="59"/>
  <c r="O263" i="59"/>
  <c r="P307" i="59"/>
  <c r="O307" i="59"/>
  <c r="P327" i="59"/>
  <c r="O327" i="59"/>
  <c r="O425" i="59"/>
  <c r="O9" i="59"/>
  <c r="O29" i="59"/>
  <c r="O48" i="59"/>
  <c r="P48" i="59"/>
  <c r="P51" i="59"/>
  <c r="O51" i="59"/>
  <c r="O77" i="59"/>
  <c r="P96" i="59"/>
  <c r="O103" i="59"/>
  <c r="P103" i="59"/>
  <c r="P152" i="59"/>
  <c r="O152" i="59"/>
  <c r="P173" i="59"/>
  <c r="O173" i="59"/>
  <c r="P191" i="59"/>
  <c r="O191" i="59"/>
  <c r="O229" i="59"/>
  <c r="P235" i="59"/>
  <c r="O235" i="59"/>
  <c r="P249" i="59"/>
  <c r="P255" i="59"/>
  <c r="O255" i="59"/>
  <c r="P296" i="59"/>
  <c r="O296" i="59"/>
  <c r="P317" i="59"/>
  <c r="O317" i="59"/>
  <c r="P335" i="59"/>
  <c r="O335" i="59"/>
  <c r="P380" i="59"/>
  <c r="P379" i="59" s="1"/>
  <c r="O380" i="59"/>
  <c r="K379" i="59"/>
  <c r="O379" i="59" s="1"/>
  <c r="O412" i="59"/>
  <c r="O24" i="59"/>
  <c r="P24" i="59"/>
  <c r="P163" i="59"/>
  <c r="O163" i="59"/>
  <c r="P183" i="59"/>
  <c r="O183" i="59"/>
  <c r="O417" i="59"/>
  <c r="P11" i="59"/>
  <c r="P3" i="59" s="1"/>
  <c r="O11" i="59"/>
  <c r="O28" i="59"/>
  <c r="P28" i="59"/>
  <c r="P31" i="59"/>
  <c r="O31" i="59"/>
  <c r="O76" i="59"/>
  <c r="P76" i="59"/>
  <c r="P79" i="59"/>
  <c r="O79" i="59"/>
  <c r="O100" i="59"/>
  <c r="O118" i="59"/>
  <c r="P118" i="59"/>
  <c r="O129" i="59"/>
  <c r="O228" i="59"/>
  <c r="P228" i="59"/>
  <c r="O232" i="59"/>
  <c r="O273" i="59"/>
  <c r="K421" i="59"/>
  <c r="O421" i="59" s="1"/>
  <c r="O422" i="59"/>
  <c r="P422" i="59"/>
  <c r="P421" i="59" s="1"/>
  <c r="O12" i="59"/>
  <c r="P12" i="59"/>
  <c r="P424" i="59"/>
  <c r="O424" i="59"/>
  <c r="K423" i="59"/>
  <c r="O423" i="59" s="1"/>
  <c r="Q3" i="59"/>
  <c r="O37" i="59"/>
  <c r="O56" i="59"/>
  <c r="P56" i="59"/>
  <c r="P59" i="59"/>
  <c r="O59" i="59"/>
  <c r="O85" i="59"/>
  <c r="O99" i="59"/>
  <c r="P99" i="59"/>
  <c r="P128" i="59"/>
  <c r="O128" i="59"/>
  <c r="P149" i="59"/>
  <c r="O149" i="59"/>
  <c r="P167" i="59"/>
  <c r="O167" i="59"/>
  <c r="O205" i="59"/>
  <c r="P211" i="59"/>
  <c r="O211" i="59"/>
  <c r="P225" i="59"/>
  <c r="P231" i="59"/>
  <c r="O231" i="59"/>
  <c r="P272" i="59"/>
  <c r="O272" i="59"/>
  <c r="P293" i="59"/>
  <c r="O293" i="59"/>
  <c r="P311" i="59"/>
  <c r="O311" i="59"/>
  <c r="O349" i="59"/>
  <c r="P355" i="59"/>
  <c r="O355" i="59"/>
  <c r="O394" i="59"/>
  <c r="O403" i="59"/>
  <c r="L409" i="59"/>
  <c r="O409" i="59" s="1"/>
  <c r="O410" i="59"/>
  <c r="P410" i="59"/>
  <c r="P409" i="59" s="1"/>
  <c r="O92" i="59"/>
  <c r="P92" i="59"/>
  <c r="P417" i="59"/>
  <c r="K3" i="59"/>
  <c r="O3" i="59" s="1"/>
  <c r="R3" i="59"/>
  <c r="P16" i="59"/>
  <c r="O36" i="59"/>
  <c r="P36" i="59"/>
  <c r="P39" i="59"/>
  <c r="O39" i="59"/>
  <c r="O84" i="59"/>
  <c r="P84" i="59"/>
  <c r="P87" i="59"/>
  <c r="O87" i="59"/>
  <c r="O111" i="59"/>
  <c r="O204" i="59"/>
  <c r="P204" i="59"/>
  <c r="O208" i="59"/>
  <c r="O348" i="59"/>
  <c r="P348" i="59"/>
  <c r="O352" i="59"/>
  <c r="L391" i="59"/>
  <c r="O391" i="59" s="1"/>
  <c r="P392" i="59"/>
  <c r="O53" i="59"/>
  <c r="P19" i="59"/>
  <c r="O19" i="59"/>
  <c r="O64" i="59"/>
  <c r="P64" i="59"/>
  <c r="P67" i="59"/>
  <c r="O67" i="59"/>
  <c r="P125" i="59"/>
  <c r="O125" i="59"/>
  <c r="P143" i="59"/>
  <c r="O143" i="59"/>
  <c r="P187" i="59"/>
  <c r="O187" i="59"/>
  <c r="P201" i="59"/>
  <c r="P207" i="59"/>
  <c r="O207" i="59"/>
  <c r="P248" i="59"/>
  <c r="O248" i="59"/>
  <c r="P269" i="59"/>
  <c r="O269" i="59"/>
  <c r="P287" i="59"/>
  <c r="O287" i="59"/>
  <c r="P331" i="59"/>
  <c r="O331" i="59"/>
  <c r="P345" i="59"/>
  <c r="P351" i="59"/>
  <c r="O351" i="59"/>
  <c r="P378" i="59"/>
  <c r="P376" i="59" s="1"/>
  <c r="O378" i="59"/>
  <c r="O406" i="59"/>
  <c r="P131" i="59"/>
  <c r="O131" i="59"/>
  <c r="P155" i="59"/>
  <c r="O155" i="59"/>
  <c r="P179" i="59"/>
  <c r="O179" i="59"/>
  <c r="P203" i="59"/>
  <c r="O203" i="59"/>
  <c r="P227" i="59"/>
  <c r="O227" i="59"/>
  <c r="P251" i="59"/>
  <c r="O251" i="59"/>
  <c r="P275" i="59"/>
  <c r="O275" i="59"/>
  <c r="P299" i="59"/>
  <c r="O299" i="59"/>
  <c r="P323" i="59"/>
  <c r="O323" i="59"/>
  <c r="P347" i="59"/>
  <c r="O347" i="59"/>
  <c r="Q391" i="59"/>
  <c r="P414" i="59"/>
  <c r="P412" i="59" s="1"/>
  <c r="O414" i="59"/>
  <c r="P428" i="59"/>
  <c r="P426" i="59" s="1"/>
  <c r="O428" i="59"/>
  <c r="P396" i="59"/>
  <c r="P394" i="59" s="1"/>
  <c r="O396" i="59"/>
  <c r="P416" i="59"/>
  <c r="O416" i="59"/>
  <c r="O110" i="59"/>
  <c r="K363" i="59"/>
  <c r="P365" i="59"/>
  <c r="P363" i="59" s="1"/>
  <c r="O365" i="59"/>
  <c r="O371" i="59"/>
  <c r="Q409" i="59"/>
  <c r="O420" i="59"/>
  <c r="O117" i="59"/>
  <c r="P127" i="59"/>
  <c r="O127" i="59"/>
  <c r="O145" i="59"/>
  <c r="P151" i="59"/>
  <c r="O151" i="59"/>
  <c r="O169" i="59"/>
  <c r="P175" i="59"/>
  <c r="O175" i="59"/>
  <c r="O193" i="59"/>
  <c r="P199" i="59"/>
  <c r="O199" i="59"/>
  <c r="O217" i="59"/>
  <c r="P223" i="59"/>
  <c r="O223" i="59"/>
  <c r="O241" i="59"/>
  <c r="P247" i="59"/>
  <c r="O247" i="59"/>
  <c r="O265" i="59"/>
  <c r="P271" i="59"/>
  <c r="O271" i="59"/>
  <c r="O289" i="59"/>
  <c r="P295" i="59"/>
  <c r="O295" i="59"/>
  <c r="O313" i="59"/>
  <c r="P319" i="59"/>
  <c r="O319" i="59"/>
  <c r="O337" i="59"/>
  <c r="P343" i="59"/>
  <c r="O343" i="59"/>
  <c r="L363" i="59"/>
  <c r="P375" i="59"/>
  <c r="P373" i="59" s="1"/>
  <c r="O375" i="59"/>
  <c r="K382" i="59"/>
  <c r="P383" i="59"/>
  <c r="P382" i="59" s="1"/>
  <c r="O383" i="59"/>
  <c r="O124" i="59"/>
  <c r="O148" i="59"/>
  <c r="O172" i="59"/>
  <c r="O196" i="59"/>
  <c r="O220" i="59"/>
  <c r="O244" i="59"/>
  <c r="O268" i="59"/>
  <c r="O292" i="59"/>
  <c r="O316" i="59"/>
  <c r="O340" i="59"/>
  <c r="Q370" i="59"/>
  <c r="L382" i="59"/>
  <c r="P393" i="59"/>
  <c r="O393" i="59"/>
  <c r="K400" i="59"/>
  <c r="P401" i="59"/>
  <c r="P400" i="59" s="1"/>
  <c r="O401" i="59"/>
  <c r="P425" i="59"/>
  <c r="O109" i="59"/>
  <c r="O119" i="59"/>
  <c r="O120" i="59"/>
  <c r="O141" i="59"/>
  <c r="P147" i="59"/>
  <c r="O147" i="59"/>
  <c r="O165" i="59"/>
  <c r="P171" i="59"/>
  <c r="O171" i="59"/>
  <c r="O189" i="59"/>
  <c r="P195" i="59"/>
  <c r="O195" i="59"/>
  <c r="O213" i="59"/>
  <c r="P219" i="59"/>
  <c r="O219" i="59"/>
  <c r="O237" i="59"/>
  <c r="P243" i="59"/>
  <c r="O243" i="59"/>
  <c r="O261" i="59"/>
  <c r="P267" i="59"/>
  <c r="O267" i="59"/>
  <c r="O285" i="59"/>
  <c r="P291" i="59"/>
  <c r="O291" i="59"/>
  <c r="O309" i="59"/>
  <c r="P315" i="59"/>
  <c r="O315" i="59"/>
  <c r="O333" i="59"/>
  <c r="P339" i="59"/>
  <c r="O339" i="59"/>
  <c r="O357" i="59"/>
  <c r="O367" i="59"/>
  <c r="L400" i="59"/>
  <c r="P407" i="59"/>
  <c r="P406" i="59" s="1"/>
  <c r="P411" i="59"/>
  <c r="O411" i="59"/>
  <c r="K418" i="59"/>
  <c r="P419" i="59"/>
  <c r="P418" i="59" s="1"/>
  <c r="O419" i="59"/>
  <c r="O427" i="59"/>
  <c r="K426" i="59"/>
  <c r="O426" i="59" s="1"/>
  <c r="O115" i="59"/>
  <c r="O385" i="59"/>
  <c r="K415" i="59"/>
  <c r="O415" i="59" s="1"/>
  <c r="L418" i="59"/>
  <c r="P342" i="58"/>
  <c r="P85" i="58"/>
  <c r="P253" i="58"/>
  <c r="P265" i="58"/>
  <c r="P289" i="58"/>
  <c r="P301" i="58"/>
  <c r="P313" i="58"/>
  <c r="P114" i="58"/>
  <c r="P270" i="58"/>
  <c r="O294" i="58"/>
  <c r="P318" i="58"/>
  <c r="O374" i="58"/>
  <c r="P377" i="58"/>
  <c r="P413" i="58"/>
  <c r="N423" i="58"/>
  <c r="L426" i="58"/>
  <c r="M426" i="58"/>
  <c r="P372" i="58"/>
  <c r="P107" i="58"/>
  <c r="O119" i="58"/>
  <c r="P63" i="58"/>
  <c r="M388" i="58"/>
  <c r="M394" i="58"/>
  <c r="M406" i="58"/>
  <c r="M409" i="58"/>
  <c r="M412" i="58"/>
  <c r="L423" i="58"/>
  <c r="K397" i="58"/>
  <c r="K409" i="58"/>
  <c r="P82" i="58"/>
  <c r="P106" i="58"/>
  <c r="P346" i="58"/>
  <c r="P358" i="58"/>
  <c r="O125" i="58"/>
  <c r="Q394" i="58"/>
  <c r="Q403" i="58"/>
  <c r="Q406" i="58"/>
  <c r="P185" i="58"/>
  <c r="P209" i="58"/>
  <c r="P233" i="58"/>
  <c r="P55" i="58"/>
  <c r="P67" i="58"/>
  <c r="P79" i="58"/>
  <c r="P115" i="58"/>
  <c r="O124" i="58"/>
  <c r="P285" i="58"/>
  <c r="Q418" i="58"/>
  <c r="P54" i="58"/>
  <c r="P208" i="58"/>
  <c r="O140" i="58"/>
  <c r="P169" i="58"/>
  <c r="O164" i="58"/>
  <c r="P39" i="58"/>
  <c r="P60" i="58"/>
  <c r="P288" i="58"/>
  <c r="K376" i="58"/>
  <c r="K385" i="58"/>
  <c r="K391" i="58"/>
  <c r="P74" i="58"/>
  <c r="O132" i="58"/>
  <c r="P146" i="58"/>
  <c r="P326" i="58"/>
  <c r="P336" i="58"/>
  <c r="P341" i="58"/>
  <c r="L376" i="58"/>
  <c r="P424" i="58"/>
  <c r="P172" i="58"/>
  <c r="P25" i="58"/>
  <c r="O57" i="58"/>
  <c r="P175" i="58"/>
  <c r="P194" i="58"/>
  <c r="P201" i="58"/>
  <c r="P242" i="58"/>
  <c r="O345" i="58"/>
  <c r="M363" i="58"/>
  <c r="M376" i="58"/>
  <c r="P40" i="58"/>
  <c r="Q363" i="58"/>
  <c r="Q367" i="58"/>
  <c r="P229" i="58"/>
  <c r="P124" i="58"/>
  <c r="O163" i="58"/>
  <c r="O14" i="58"/>
  <c r="O387" i="58"/>
  <c r="P390" i="58"/>
  <c r="P30" i="58"/>
  <c r="P47" i="58"/>
  <c r="O82" i="58"/>
  <c r="O89" i="58"/>
  <c r="P101" i="58"/>
  <c r="P123" i="58"/>
  <c r="P133" i="58"/>
  <c r="O146" i="58"/>
  <c r="P151" i="58"/>
  <c r="P178" i="58"/>
  <c r="P187" i="58"/>
  <c r="P223" i="58"/>
  <c r="O235" i="58"/>
  <c r="P257" i="58"/>
  <c r="P274" i="58"/>
  <c r="P286" i="58"/>
  <c r="P347" i="58"/>
  <c r="P354" i="58"/>
  <c r="K373" i="58"/>
  <c r="Q385" i="58"/>
  <c r="P408" i="58"/>
  <c r="P277" i="58"/>
  <c r="P219" i="58"/>
  <c r="P37" i="58"/>
  <c r="P64" i="58"/>
  <c r="O79" i="58"/>
  <c r="P155" i="58"/>
  <c r="P170" i="58"/>
  <c r="P267" i="58"/>
  <c r="O303" i="58"/>
  <c r="P351" i="58"/>
  <c r="O365" i="58"/>
  <c r="M397" i="58"/>
  <c r="M400" i="58"/>
  <c r="P414" i="58"/>
  <c r="P412" i="58" s="1"/>
  <c r="K415" i="58"/>
  <c r="P24" i="58"/>
  <c r="P73" i="58"/>
  <c r="P127" i="58"/>
  <c r="P149" i="58"/>
  <c r="O239" i="58"/>
  <c r="P11" i="58"/>
  <c r="Q400" i="58"/>
  <c r="L412" i="58"/>
  <c r="O242" i="58"/>
  <c r="P269" i="58"/>
  <c r="P303" i="58"/>
  <c r="P305" i="58"/>
  <c r="M370" i="58"/>
  <c r="L373" i="58"/>
  <c r="L379" i="58"/>
  <c r="M415" i="58"/>
  <c r="M418" i="58"/>
  <c r="P46" i="58"/>
  <c r="P70" i="58"/>
  <c r="O100" i="58"/>
  <c r="P159" i="58"/>
  <c r="O169" i="58"/>
  <c r="P263" i="58"/>
  <c r="O333" i="58"/>
  <c r="O369" i="58"/>
  <c r="O19" i="58"/>
  <c r="O36" i="58"/>
  <c r="O154" i="58"/>
  <c r="Q397" i="58"/>
  <c r="P22" i="58"/>
  <c r="O78" i="58"/>
  <c r="O110" i="58"/>
  <c r="P179" i="58"/>
  <c r="P191" i="58"/>
  <c r="O215" i="58"/>
  <c r="O249" i="58"/>
  <c r="P307" i="58"/>
  <c r="O322" i="58"/>
  <c r="Q370" i="58"/>
  <c r="M373" i="58"/>
  <c r="M379" i="58"/>
  <c r="M382" i="58"/>
  <c r="L385" i="58"/>
  <c r="K388" i="58"/>
  <c r="K394" i="58"/>
  <c r="Q415" i="58"/>
  <c r="P181" i="58"/>
  <c r="P226" i="58"/>
  <c r="P29" i="58"/>
  <c r="P88" i="58"/>
  <c r="P198" i="58"/>
  <c r="P256" i="58"/>
  <c r="P266" i="58"/>
  <c r="P268" i="58"/>
  <c r="Q379" i="58"/>
  <c r="Q382" i="58"/>
  <c r="L394" i="58"/>
  <c r="O401" i="58"/>
  <c r="P238" i="58"/>
  <c r="O238" i="58"/>
  <c r="O289" i="58"/>
  <c r="P427" i="58"/>
  <c r="P15" i="58"/>
  <c r="O15" i="58"/>
  <c r="O113" i="58"/>
  <c r="O194" i="58"/>
  <c r="O142" i="58"/>
  <c r="P142" i="58"/>
  <c r="P216" i="58"/>
  <c r="O233" i="58"/>
  <c r="O266" i="58"/>
  <c r="P273" i="58"/>
  <c r="O273" i="58"/>
  <c r="O351" i="58"/>
  <c r="O395" i="58"/>
  <c r="P69" i="58"/>
  <c r="O69" i="58"/>
  <c r="O213" i="58"/>
  <c r="O263" i="58"/>
  <c r="O336" i="58"/>
  <c r="P395" i="58"/>
  <c r="O25" i="58"/>
  <c r="P110" i="58"/>
  <c r="O178" i="58"/>
  <c r="P371" i="58"/>
  <c r="P19" i="58"/>
  <c r="O24" i="58"/>
  <c r="O134" i="58"/>
  <c r="O175" i="58"/>
  <c r="O208" i="58"/>
  <c r="O255" i="58"/>
  <c r="O335" i="58"/>
  <c r="K412" i="58"/>
  <c r="P51" i="58"/>
  <c r="P61" i="58"/>
  <c r="O64" i="58"/>
  <c r="P66" i="58"/>
  <c r="O66" i="58"/>
  <c r="P87" i="58"/>
  <c r="P94" i="58"/>
  <c r="O97" i="58"/>
  <c r="P174" i="58"/>
  <c r="O174" i="58"/>
  <c r="P182" i="58"/>
  <c r="O257" i="58"/>
  <c r="O295" i="58"/>
  <c r="P333" i="58"/>
  <c r="P369" i="58"/>
  <c r="O383" i="58"/>
  <c r="O390" i="58"/>
  <c r="P139" i="58"/>
  <c r="P202" i="58"/>
  <c r="O202" i="58"/>
  <c r="P297" i="58"/>
  <c r="P310" i="58"/>
  <c r="O310" i="58"/>
  <c r="P332" i="58"/>
  <c r="O332" i="58"/>
  <c r="P18" i="58"/>
  <c r="O18" i="58"/>
  <c r="O11" i="58"/>
  <c r="P36" i="58"/>
  <c r="O120" i="58"/>
  <c r="P120" i="58"/>
  <c r="O151" i="58"/>
  <c r="P173" i="58"/>
  <c r="O173" i="58"/>
  <c r="P197" i="58"/>
  <c r="O199" i="58"/>
  <c r="P246" i="58"/>
  <c r="O246" i="58"/>
  <c r="O314" i="58"/>
  <c r="P314" i="58"/>
  <c r="P43" i="58"/>
  <c r="O73" i="58"/>
  <c r="P75" i="58"/>
  <c r="O75" i="58"/>
  <c r="P83" i="58"/>
  <c r="O83" i="58"/>
  <c r="P168" i="58"/>
  <c r="O277" i="58"/>
  <c r="P405" i="58"/>
  <c r="O405" i="58"/>
  <c r="O70" i="58"/>
  <c r="O274" i="58"/>
  <c r="O35" i="58"/>
  <c r="P145" i="58"/>
  <c r="P231" i="58"/>
  <c r="O311" i="58"/>
  <c r="P311" i="58"/>
  <c r="O191" i="58"/>
  <c r="P343" i="58"/>
  <c r="O343" i="58"/>
  <c r="P425" i="58"/>
  <c r="P239" i="58"/>
  <c r="P21" i="58"/>
  <c r="O21" i="58"/>
  <c r="O94" i="58"/>
  <c r="O247" i="58"/>
  <c r="P249" i="58"/>
  <c r="P252" i="58"/>
  <c r="O297" i="58"/>
  <c r="P322" i="58"/>
  <c r="P357" i="58"/>
  <c r="O56" i="58"/>
  <c r="P78" i="58"/>
  <c r="P128" i="58"/>
  <c r="P163" i="58"/>
  <c r="O354" i="58"/>
  <c r="P177" i="58"/>
  <c r="P10" i="58"/>
  <c r="P225" i="58"/>
  <c r="P302" i="58"/>
  <c r="P321" i="58"/>
  <c r="L388" i="58"/>
  <c r="O32" i="58"/>
  <c r="O71" i="58"/>
  <c r="O91" i="58"/>
  <c r="P103" i="58"/>
  <c r="P119" i="58"/>
  <c r="O136" i="58"/>
  <c r="P152" i="58"/>
  <c r="P157" i="58"/>
  <c r="P190" i="58"/>
  <c r="P206" i="58"/>
  <c r="O209" i="58"/>
  <c r="P243" i="58"/>
  <c r="P264" i="58"/>
  <c r="O281" i="58"/>
  <c r="O302" i="58"/>
  <c r="O318" i="58"/>
  <c r="O342" i="58"/>
  <c r="L363" i="58"/>
  <c r="O408" i="58"/>
  <c r="O413" i="58"/>
  <c r="P109" i="58"/>
  <c r="P241" i="58"/>
  <c r="O40" i="58"/>
  <c r="O63" i="58"/>
  <c r="P26" i="58"/>
  <c r="P50" i="58"/>
  <c r="O96" i="58"/>
  <c r="P111" i="58"/>
  <c r="P184" i="58"/>
  <c r="P195" i="58"/>
  <c r="P214" i="58"/>
  <c r="P222" i="58"/>
  <c r="O291" i="58"/>
  <c r="O339" i="58"/>
  <c r="L367" i="58"/>
  <c r="O372" i="58"/>
  <c r="Q388" i="58"/>
  <c r="L403" i="58"/>
  <c r="Q423" i="58"/>
  <c r="O53" i="58"/>
  <c r="P117" i="58"/>
  <c r="O182" i="58"/>
  <c r="O201" i="58"/>
  <c r="O29" i="58"/>
  <c r="O39" i="58"/>
  <c r="O60" i="58"/>
  <c r="O88" i="58"/>
  <c r="P105" i="58"/>
  <c r="O106" i="58"/>
  <c r="O114" i="58"/>
  <c r="O133" i="58"/>
  <c r="P186" i="58"/>
  <c r="O198" i="58"/>
  <c r="P224" i="58"/>
  <c r="O253" i="58"/>
  <c r="O259" i="58"/>
  <c r="O285" i="58"/>
  <c r="P298" i="58"/>
  <c r="P299" i="58"/>
  <c r="O307" i="58"/>
  <c r="P352" i="58"/>
  <c r="O358" i="58"/>
  <c r="O377" i="58"/>
  <c r="M403" i="58"/>
  <c r="Q412" i="58"/>
  <c r="P20" i="58"/>
  <c r="O47" i="58"/>
  <c r="P76" i="58"/>
  <c r="P143" i="58"/>
  <c r="O149" i="58"/>
  <c r="O187" i="58"/>
  <c r="O192" i="58"/>
  <c r="P203" i="58"/>
  <c r="O248" i="58"/>
  <c r="O256" i="58"/>
  <c r="O288" i="58"/>
  <c r="O326" i="58"/>
  <c r="O341" i="58"/>
  <c r="P345" i="58"/>
  <c r="K370" i="58"/>
  <c r="M391" i="58"/>
  <c r="P28" i="58"/>
  <c r="P41" i="58"/>
  <c r="P59" i="58"/>
  <c r="P92" i="58"/>
  <c r="O121" i="58"/>
  <c r="P137" i="58"/>
  <c r="O211" i="58"/>
  <c r="P250" i="58"/>
  <c r="P282" i="58"/>
  <c r="O349" i="58"/>
  <c r="L370" i="58"/>
  <c r="Q376" i="58"/>
  <c r="L406" i="58"/>
  <c r="O427" i="58"/>
  <c r="P14" i="58"/>
  <c r="P65" i="58"/>
  <c r="O139" i="58"/>
  <c r="P148" i="58"/>
  <c r="O148" i="58"/>
  <c r="O172" i="58"/>
  <c r="O197" i="58"/>
  <c r="N3" i="58"/>
  <c r="P48" i="58"/>
  <c r="O48" i="58"/>
  <c r="O93" i="58"/>
  <c r="P93" i="58"/>
  <c r="P116" i="58"/>
  <c r="O116" i="58"/>
  <c r="O17" i="58"/>
  <c r="P17" i="58"/>
  <c r="O81" i="58"/>
  <c r="P81" i="58"/>
  <c r="P84" i="58"/>
  <c r="O84" i="58"/>
  <c r="P113" i="58"/>
  <c r="P131" i="58"/>
  <c r="O131" i="58"/>
  <c r="P150" i="58"/>
  <c r="P204" i="58"/>
  <c r="O204" i="58"/>
  <c r="P237" i="58"/>
  <c r="O237" i="58"/>
  <c r="P287" i="58"/>
  <c r="O287" i="58"/>
  <c r="P290" i="58"/>
  <c r="O290" i="58"/>
  <c r="O309" i="58"/>
  <c r="P309" i="58"/>
  <c r="L409" i="58"/>
  <c r="P410" i="58"/>
  <c r="O410" i="58"/>
  <c r="P53" i="58"/>
  <c r="O90" i="58"/>
  <c r="P90" i="58"/>
  <c r="P234" i="58"/>
  <c r="O234" i="58"/>
  <c r="P262" i="58"/>
  <c r="P398" i="58"/>
  <c r="O398" i="58"/>
  <c r="L397" i="58"/>
  <c r="P95" i="58"/>
  <c r="O95" i="58"/>
  <c r="P112" i="58"/>
  <c r="O112" i="58"/>
  <c r="P284" i="58"/>
  <c r="O284" i="58"/>
  <c r="L391" i="58"/>
  <c r="P392" i="58"/>
  <c r="P16" i="58"/>
  <c r="O16" i="58"/>
  <c r="O127" i="58"/>
  <c r="P196" i="58"/>
  <c r="O196" i="58"/>
  <c r="P317" i="58"/>
  <c r="O317" i="58"/>
  <c r="O357" i="58"/>
  <c r="O10" i="58"/>
  <c r="O20" i="58"/>
  <c r="P34" i="58"/>
  <c r="O34" i="58"/>
  <c r="P35" i="58"/>
  <c r="P56" i="58"/>
  <c r="P58" i="58"/>
  <c r="O58" i="58"/>
  <c r="O65" i="58"/>
  <c r="P86" i="58"/>
  <c r="O86" i="58"/>
  <c r="P102" i="58"/>
  <c r="O102" i="58"/>
  <c r="P135" i="58"/>
  <c r="O135" i="58"/>
  <c r="O145" i="58"/>
  <c r="O184" i="58"/>
  <c r="O193" i="58"/>
  <c r="P193" i="58"/>
  <c r="P207" i="58"/>
  <c r="O207" i="58"/>
  <c r="P210" i="58"/>
  <c r="O210" i="58"/>
  <c r="P230" i="58"/>
  <c r="O230" i="58"/>
  <c r="P272" i="58"/>
  <c r="O272" i="58"/>
  <c r="P278" i="58"/>
  <c r="O278" i="58"/>
  <c r="O340" i="58"/>
  <c r="P340" i="58"/>
  <c r="P387" i="58"/>
  <c r="P420" i="58"/>
  <c r="O420" i="58"/>
  <c r="O9" i="58"/>
  <c r="P9" i="58"/>
  <c r="O43" i="58"/>
  <c r="O109" i="58"/>
  <c r="P144" i="58"/>
  <c r="O144" i="58"/>
  <c r="O153" i="58"/>
  <c r="P153" i="58"/>
  <c r="P161" i="58"/>
  <c r="O161" i="58"/>
  <c r="O168" i="58"/>
  <c r="P183" i="58"/>
  <c r="O183" i="58"/>
  <c r="P353" i="58"/>
  <c r="P52" i="58"/>
  <c r="O52" i="58"/>
  <c r="O325" i="58"/>
  <c r="P325" i="58"/>
  <c r="P31" i="58"/>
  <c r="O31" i="58"/>
  <c r="O77" i="58"/>
  <c r="P77" i="58"/>
  <c r="P138" i="58"/>
  <c r="O138" i="58"/>
  <c r="P141" i="58"/>
  <c r="O141" i="58"/>
  <c r="P171" i="58"/>
  <c r="O171" i="58"/>
  <c r="O214" i="58"/>
  <c r="O13" i="58"/>
  <c r="P13" i="58"/>
  <c r="K3" i="58"/>
  <c r="O49" i="58"/>
  <c r="P49" i="58"/>
  <c r="O59" i="58"/>
  <c r="O103" i="58"/>
  <c r="P126" i="58"/>
  <c r="O126" i="58"/>
  <c r="O129" i="58"/>
  <c r="P129" i="58"/>
  <c r="P156" i="58"/>
  <c r="O156" i="58"/>
  <c r="O231" i="58"/>
  <c r="P244" i="58"/>
  <c r="O244" i="58"/>
  <c r="P319" i="58"/>
  <c r="O319" i="58"/>
  <c r="O392" i="58"/>
  <c r="L3" i="58"/>
  <c r="Q3" i="58"/>
  <c r="P12" i="58"/>
  <c r="O12" i="58"/>
  <c r="O28" i="58"/>
  <c r="P42" i="58"/>
  <c r="O42" i="58"/>
  <c r="O46" i="58"/>
  <c r="O99" i="58"/>
  <c r="P99" i="58"/>
  <c r="P108" i="58"/>
  <c r="O108" i="58"/>
  <c r="O123" i="58"/>
  <c r="P147" i="58"/>
  <c r="O147" i="58"/>
  <c r="O159" i="58"/>
  <c r="P167" i="58"/>
  <c r="O167" i="58"/>
  <c r="P180" i="58"/>
  <c r="O180" i="58"/>
  <c r="O190" i="58"/>
  <c r="O222" i="58"/>
  <c r="P227" i="58"/>
  <c r="O227" i="58"/>
  <c r="O252" i="58"/>
  <c r="O337" i="58"/>
  <c r="P337" i="58"/>
  <c r="M3" i="58"/>
  <c r="R3" i="58"/>
  <c r="P27" i="58"/>
  <c r="O27" i="58"/>
  <c r="O45" i="58"/>
  <c r="P45" i="58"/>
  <c r="P72" i="58"/>
  <c r="O72" i="58"/>
  <c r="O117" i="58"/>
  <c r="P122" i="58"/>
  <c r="O122" i="58"/>
  <c r="P158" i="58"/>
  <c r="O158" i="58"/>
  <c r="P189" i="58"/>
  <c r="O189" i="58"/>
  <c r="O219" i="58"/>
  <c r="O221" i="58"/>
  <c r="P221" i="58"/>
  <c r="O241" i="58"/>
  <c r="P251" i="58"/>
  <c r="O251" i="58"/>
  <c r="P254" i="58"/>
  <c r="O254" i="58"/>
  <c r="O296" i="58"/>
  <c r="P296" i="58"/>
  <c r="P334" i="58"/>
  <c r="O334" i="58"/>
  <c r="P38" i="58"/>
  <c r="O38" i="58"/>
  <c r="P62" i="58"/>
  <c r="O62" i="58"/>
  <c r="P98" i="58"/>
  <c r="O98" i="58"/>
  <c r="O176" i="58"/>
  <c r="P176" i="58"/>
  <c r="O245" i="58"/>
  <c r="P245" i="58"/>
  <c r="O306" i="58"/>
  <c r="P306" i="58"/>
  <c r="P23" i="58"/>
  <c r="O23" i="58"/>
  <c r="P44" i="58"/>
  <c r="O44" i="58"/>
  <c r="P68" i="58"/>
  <c r="O68" i="58"/>
  <c r="P118" i="58"/>
  <c r="O118" i="58"/>
  <c r="P162" i="58"/>
  <c r="O162" i="58"/>
  <c r="P165" i="58"/>
  <c r="O165" i="58"/>
  <c r="O330" i="58"/>
  <c r="P330" i="58"/>
  <c r="P396" i="58"/>
  <c r="O396" i="58"/>
  <c r="P218" i="58"/>
  <c r="O218" i="58"/>
  <c r="O293" i="58"/>
  <c r="P293" i="58"/>
  <c r="P350" i="58"/>
  <c r="O350" i="58"/>
  <c r="P368" i="58"/>
  <c r="O368" i="58"/>
  <c r="K367" i="58"/>
  <c r="P259" i="58"/>
  <c r="P324" i="58"/>
  <c r="O324" i="58"/>
  <c r="O347" i="58"/>
  <c r="P359" i="58"/>
  <c r="O359" i="58"/>
  <c r="P366" i="58"/>
  <c r="O366" i="58"/>
  <c r="P386" i="58"/>
  <c r="O386" i="58"/>
  <c r="P166" i="58"/>
  <c r="O217" i="58"/>
  <c r="P248" i="58"/>
  <c r="P327" i="58"/>
  <c r="O327" i="58"/>
  <c r="P57" i="58"/>
  <c r="O85" i="58"/>
  <c r="O128" i="58"/>
  <c r="P164" i="58"/>
  <c r="O226" i="58"/>
  <c r="O229" i="58"/>
  <c r="P308" i="58"/>
  <c r="P375" i="58"/>
  <c r="O375" i="58"/>
  <c r="M385" i="58"/>
  <c r="Q409" i="58"/>
  <c r="O414" i="58"/>
  <c r="K426" i="58"/>
  <c r="P428" i="58"/>
  <c r="O428" i="58"/>
  <c r="P240" i="58"/>
  <c r="O240" i="58"/>
  <c r="P356" i="58"/>
  <c r="O356" i="58"/>
  <c r="P97" i="58"/>
  <c r="P140" i="58"/>
  <c r="P213" i="58"/>
  <c r="P220" i="58"/>
  <c r="O223" i="58"/>
  <c r="O258" i="58"/>
  <c r="P261" i="58"/>
  <c r="P279" i="58"/>
  <c r="O279" i="58"/>
  <c r="O298" i="58"/>
  <c r="O346" i="58"/>
  <c r="P384" i="58"/>
  <c r="O384" i="58"/>
  <c r="P404" i="58"/>
  <c r="O404" i="58"/>
  <c r="K403" i="58"/>
  <c r="O424" i="58"/>
  <c r="M423" i="58"/>
  <c r="O33" i="58"/>
  <c r="O37" i="58"/>
  <c r="O41" i="58"/>
  <c r="O54" i="58"/>
  <c r="O55" i="58"/>
  <c r="P71" i="58"/>
  <c r="O80" i="58"/>
  <c r="P89" i="58"/>
  <c r="P104" i="58"/>
  <c r="O105" i="58"/>
  <c r="P125" i="58"/>
  <c r="P134" i="58"/>
  <c r="O143" i="58"/>
  <c r="O152" i="58"/>
  <c r="P160" i="58"/>
  <c r="O160" i="58"/>
  <c r="O170" i="58"/>
  <c r="O179" i="58"/>
  <c r="O185" i="58"/>
  <c r="O186" i="58"/>
  <c r="O203" i="58"/>
  <c r="O206" i="58"/>
  <c r="P215" i="58"/>
  <c r="O216" i="58"/>
  <c r="O243" i="58"/>
  <c r="P258" i="58"/>
  <c r="P260" i="58"/>
  <c r="O267" i="58"/>
  <c r="O269" i="58"/>
  <c r="O270" i="58"/>
  <c r="P276" i="58"/>
  <c r="O276" i="58"/>
  <c r="P292" i="58"/>
  <c r="O292" i="58"/>
  <c r="O299" i="58"/>
  <c r="O301" i="58"/>
  <c r="O321" i="58"/>
  <c r="P335" i="58"/>
  <c r="P338" i="58"/>
  <c r="O338" i="58"/>
  <c r="P349" i="58"/>
  <c r="P422" i="58"/>
  <c r="P421" i="58" s="1"/>
  <c r="O422" i="58"/>
  <c r="K421" i="58"/>
  <c r="O421" i="58" s="1"/>
  <c r="O22" i="58"/>
  <c r="O26" i="58"/>
  <c r="O30" i="58"/>
  <c r="P33" i="58"/>
  <c r="O50" i="58"/>
  <c r="O51" i="58"/>
  <c r="O61" i="58"/>
  <c r="O67" i="58"/>
  <c r="O74" i="58"/>
  <c r="O76" i="58"/>
  <c r="P91" i="58"/>
  <c r="O92" i="58"/>
  <c r="P100" i="58"/>
  <c r="O101" i="58"/>
  <c r="O107" i="58"/>
  <c r="O111" i="58"/>
  <c r="O115" i="58"/>
  <c r="P121" i="58"/>
  <c r="O130" i="58"/>
  <c r="P136" i="58"/>
  <c r="O137" i="58"/>
  <c r="P154" i="58"/>
  <c r="O155" i="58"/>
  <c r="O166" i="58"/>
  <c r="O181" i="58"/>
  <c r="O188" i="58"/>
  <c r="O195" i="58"/>
  <c r="P212" i="58"/>
  <c r="P217" i="58"/>
  <c r="O250" i="58"/>
  <c r="O282" i="58"/>
  <c r="O286" i="58"/>
  <c r="P315" i="58"/>
  <c r="O315" i="58"/>
  <c r="P323" i="58"/>
  <c r="O323" i="58"/>
  <c r="P329" i="58"/>
  <c r="O329" i="58"/>
  <c r="P130" i="58"/>
  <c r="O205" i="58"/>
  <c r="P205" i="58"/>
  <c r="P255" i="58"/>
  <c r="P281" i="58"/>
  <c r="P304" i="58"/>
  <c r="O313" i="58"/>
  <c r="P331" i="58"/>
  <c r="O331" i="58"/>
  <c r="P378" i="58"/>
  <c r="P376" i="58" s="1"/>
  <c r="O378" i="58"/>
  <c r="K406" i="58"/>
  <c r="P407" i="58"/>
  <c r="O407" i="58"/>
  <c r="P381" i="58"/>
  <c r="O381" i="58"/>
  <c r="K379" i="58"/>
  <c r="P416" i="58"/>
  <c r="O416" i="58"/>
  <c r="L415" i="58"/>
  <c r="O87" i="58"/>
  <c r="P96" i="58"/>
  <c r="P132" i="58"/>
  <c r="O150" i="58"/>
  <c r="O157" i="58"/>
  <c r="O177" i="58"/>
  <c r="P200" i="58"/>
  <c r="O200" i="58"/>
  <c r="P211" i="58"/>
  <c r="P228" i="58"/>
  <c r="P232" i="58"/>
  <c r="O232" i="58"/>
  <c r="P235" i="58"/>
  <c r="O262" i="58"/>
  <c r="O265" i="58"/>
  <c r="P360" i="58"/>
  <c r="O360" i="58"/>
  <c r="P374" i="58"/>
  <c r="P402" i="58"/>
  <c r="O402" i="58"/>
  <c r="P192" i="58"/>
  <c r="P199" i="58"/>
  <c r="O225" i="58"/>
  <c r="P236" i="58"/>
  <c r="O236" i="58"/>
  <c r="P247" i="58"/>
  <c r="O261" i="58"/>
  <c r="P275" i="58"/>
  <c r="O275" i="58"/>
  <c r="P295" i="58"/>
  <c r="P300" i="58"/>
  <c r="P320" i="58"/>
  <c r="O320" i="58"/>
  <c r="P348" i="58"/>
  <c r="M367" i="58"/>
  <c r="P380" i="58"/>
  <c r="O380" i="58"/>
  <c r="Q391" i="58"/>
  <c r="Q373" i="58"/>
  <c r="K418" i="58"/>
  <c r="P419" i="58"/>
  <c r="K423" i="58"/>
  <c r="O425" i="58"/>
  <c r="P355" i="58"/>
  <c r="O355" i="58"/>
  <c r="K400" i="58"/>
  <c r="P401" i="58"/>
  <c r="L418" i="58"/>
  <c r="P280" i="58"/>
  <c r="O280" i="58"/>
  <c r="P291" i="58"/>
  <c r="P312" i="58"/>
  <c r="P344" i="58"/>
  <c r="K382" i="58"/>
  <c r="P383" i="58"/>
  <c r="O389" i="58"/>
  <c r="L400" i="58"/>
  <c r="P411" i="58"/>
  <c r="O411" i="58"/>
  <c r="P417" i="58"/>
  <c r="O417" i="58"/>
  <c r="P271" i="58"/>
  <c r="O271" i="58"/>
  <c r="P283" i="58"/>
  <c r="O283" i="58"/>
  <c r="P294" i="58"/>
  <c r="O305" i="58"/>
  <c r="P316" i="58"/>
  <c r="O316" i="58"/>
  <c r="P328" i="58"/>
  <c r="O328" i="58"/>
  <c r="P339" i="58"/>
  <c r="O353" i="58"/>
  <c r="K363" i="58"/>
  <c r="P365" i="58"/>
  <c r="O371" i="58"/>
  <c r="L382" i="58"/>
  <c r="P389" i="58"/>
  <c r="P393" i="58"/>
  <c r="O393" i="58"/>
  <c r="P399" i="58"/>
  <c r="O399" i="58"/>
  <c r="O419" i="58"/>
  <c r="O220" i="58"/>
  <c r="O224" i="58"/>
  <c r="O228" i="58"/>
  <c r="O260" i="58"/>
  <c r="O264" i="58"/>
  <c r="O268" i="58"/>
  <c r="O300" i="58"/>
  <c r="O304" i="58"/>
  <c r="O308" i="58"/>
  <c r="O312" i="58"/>
  <c r="O344" i="58"/>
  <c r="O348" i="58"/>
  <c r="O352" i="58"/>
  <c r="O20" i="57"/>
  <c r="M33" i="57"/>
  <c r="K33" i="57"/>
  <c r="L33" i="57"/>
  <c r="O33" i="57" s="1"/>
  <c r="R33" i="57"/>
  <c r="N33" i="57"/>
  <c r="N455" i="57"/>
  <c r="O112" i="57"/>
  <c r="P178" i="57"/>
  <c r="P217" i="57"/>
  <c r="M455" i="57"/>
  <c r="P442" i="57"/>
  <c r="P308" i="57"/>
  <c r="P289" i="57"/>
  <c r="P419" i="57"/>
  <c r="O318" i="57"/>
  <c r="L426" i="57"/>
  <c r="L432" i="57"/>
  <c r="M420" i="57"/>
  <c r="O36" i="57"/>
  <c r="Q402" i="57"/>
  <c r="Q423" i="57"/>
  <c r="Q455" i="57"/>
  <c r="M405" i="57"/>
  <c r="M432" i="57"/>
  <c r="M438" i="57"/>
  <c r="O62" i="57"/>
  <c r="P101" i="57"/>
  <c r="Q405" i="57"/>
  <c r="Q426" i="57"/>
  <c r="Q435" i="57"/>
  <c r="Q447" i="57"/>
  <c r="P17" i="57"/>
  <c r="P12" i="57"/>
  <c r="P38" i="57"/>
  <c r="P368" i="57"/>
  <c r="O261" i="57"/>
  <c r="M91" i="57"/>
  <c r="O106" i="57"/>
  <c r="P132" i="57"/>
  <c r="P355" i="57"/>
  <c r="O368" i="57"/>
  <c r="O198" i="57"/>
  <c r="P24" i="57"/>
  <c r="O61" i="57"/>
  <c r="O137" i="57"/>
  <c r="P139" i="57"/>
  <c r="O381" i="57"/>
  <c r="N452" i="57"/>
  <c r="P292" i="57"/>
  <c r="P167" i="57"/>
  <c r="P261" i="57"/>
  <c r="P436" i="57"/>
  <c r="P117" i="57"/>
  <c r="P238" i="57"/>
  <c r="P156" i="57"/>
  <c r="K396" i="57"/>
  <c r="K402" i="57"/>
  <c r="K420" i="57"/>
  <c r="K435" i="57"/>
  <c r="P106" i="57"/>
  <c r="O108" i="57"/>
  <c r="K127" i="57"/>
  <c r="O168" i="57"/>
  <c r="O182" i="57"/>
  <c r="O195" i="57"/>
  <c r="N307" i="57"/>
  <c r="P371" i="57"/>
  <c r="O443" i="57"/>
  <c r="O123" i="57"/>
  <c r="P149" i="57"/>
  <c r="L307" i="57"/>
  <c r="O24" i="57"/>
  <c r="P34" i="57"/>
  <c r="O86" i="57"/>
  <c r="P272" i="57"/>
  <c r="O311" i="57"/>
  <c r="O258" i="57"/>
  <c r="P321" i="57"/>
  <c r="P191" i="57"/>
  <c r="O371" i="57"/>
  <c r="O129" i="57"/>
  <c r="O316" i="57"/>
  <c r="P381" i="57"/>
  <c r="P155" i="57"/>
  <c r="P226" i="57"/>
  <c r="P278" i="57"/>
  <c r="P313" i="57"/>
  <c r="P79" i="57"/>
  <c r="P109" i="57"/>
  <c r="O147" i="57"/>
  <c r="Q171" i="57"/>
  <c r="P176" i="57"/>
  <c r="P218" i="57"/>
  <c r="O244" i="57"/>
  <c r="P299" i="57"/>
  <c r="Q392" i="57"/>
  <c r="M399" i="57"/>
  <c r="P416" i="57"/>
  <c r="O292" i="57"/>
  <c r="P137" i="57"/>
  <c r="M251" i="57"/>
  <c r="O289" i="57"/>
  <c r="P311" i="57"/>
  <c r="P344" i="57"/>
  <c r="O74" i="57"/>
  <c r="O93" i="57"/>
  <c r="R91" i="57"/>
  <c r="O144" i="57"/>
  <c r="L162" i="57"/>
  <c r="R171" i="57"/>
  <c r="P184" i="57"/>
  <c r="O215" i="57"/>
  <c r="P223" i="57"/>
  <c r="O241" i="57"/>
  <c r="P254" i="57"/>
  <c r="O310" i="57"/>
  <c r="O335" i="57"/>
  <c r="P338" i="57"/>
  <c r="Q396" i="57"/>
  <c r="Q408" i="57"/>
  <c r="Q411" i="57"/>
  <c r="Q414" i="57"/>
  <c r="P434" i="57"/>
  <c r="L435" i="57"/>
  <c r="K444" i="57"/>
  <c r="O194" i="57"/>
  <c r="P421" i="57"/>
  <c r="P164" i="57"/>
  <c r="P81" i="57"/>
  <c r="P367" i="57"/>
  <c r="P75" i="57"/>
  <c r="O354" i="57"/>
  <c r="P85" i="57"/>
  <c r="Q91" i="57"/>
  <c r="L444" i="57"/>
  <c r="P55" i="57"/>
  <c r="O89" i="57"/>
  <c r="P119" i="57"/>
  <c r="O238" i="57"/>
  <c r="P267" i="57"/>
  <c r="P280" i="57"/>
  <c r="M441" i="57"/>
  <c r="K383" i="57"/>
  <c r="P28" i="57"/>
  <c r="L69" i="57"/>
  <c r="Q153" i="57"/>
  <c r="Q429" i="57"/>
  <c r="M435" i="57"/>
  <c r="O44" i="57"/>
  <c r="P126" i="57"/>
  <c r="O132" i="57"/>
  <c r="L140" i="57"/>
  <c r="P197" i="57"/>
  <c r="O264" i="57"/>
  <c r="O287" i="57"/>
  <c r="L392" i="57"/>
  <c r="K405" i="57"/>
  <c r="O84" i="57"/>
  <c r="O143" i="57"/>
  <c r="P424" i="57"/>
  <c r="O158" i="57"/>
  <c r="M171" i="57"/>
  <c r="P188" i="57"/>
  <c r="P269" i="57"/>
  <c r="P301" i="57"/>
  <c r="R307" i="57"/>
  <c r="M392" i="57"/>
  <c r="L405" i="57"/>
  <c r="L408" i="57"/>
  <c r="L414" i="57"/>
  <c r="O421" i="57"/>
  <c r="K432" i="57"/>
  <c r="K441" i="57"/>
  <c r="P370" i="57"/>
  <c r="O370" i="57"/>
  <c r="O416" i="57"/>
  <c r="O424" i="57"/>
  <c r="P77" i="57"/>
  <c r="O81" i="57"/>
  <c r="P84" i="57"/>
  <c r="P129" i="57"/>
  <c r="P210" i="57"/>
  <c r="O344" i="57"/>
  <c r="P364" i="57"/>
  <c r="O42" i="57"/>
  <c r="L80" i="57"/>
  <c r="P233" i="57"/>
  <c r="O233" i="57"/>
  <c r="P288" i="57"/>
  <c r="O406" i="57"/>
  <c r="N339" i="57"/>
  <c r="P351" i="57"/>
  <c r="P406" i="57"/>
  <c r="P405" i="57" s="1"/>
  <c r="O419" i="57"/>
  <c r="O28" i="57"/>
  <c r="P179" i="57"/>
  <c r="P194" i="57"/>
  <c r="P205" i="57"/>
  <c r="K219" i="57"/>
  <c r="P258" i="57"/>
  <c r="K417" i="57"/>
  <c r="P39" i="57"/>
  <c r="P44" i="57"/>
  <c r="P61" i="57"/>
  <c r="O209" i="57"/>
  <c r="P209" i="57"/>
  <c r="P230" i="57"/>
  <c r="O230" i="57"/>
  <c r="R251" i="57"/>
  <c r="P332" i="57"/>
  <c r="M414" i="57"/>
  <c r="L441" i="57"/>
  <c r="O27" i="57"/>
  <c r="K46" i="57"/>
  <c r="O68" i="57"/>
  <c r="O105" i="57"/>
  <c r="O187" i="57"/>
  <c r="Q219" i="57"/>
  <c r="O269" i="57"/>
  <c r="L153" i="57"/>
  <c r="P172" i="57"/>
  <c r="O172" i="57"/>
  <c r="O437" i="57"/>
  <c r="P437" i="57"/>
  <c r="M69" i="57"/>
  <c r="N80" i="57"/>
  <c r="P100" i="57"/>
  <c r="O100" i="57"/>
  <c r="R153" i="57"/>
  <c r="P291" i="57"/>
  <c r="O297" i="57"/>
  <c r="P297" i="57"/>
  <c r="O338" i="57"/>
  <c r="P98" i="57"/>
  <c r="O131" i="57"/>
  <c r="P136" i="57"/>
  <c r="R203" i="57"/>
  <c r="O275" i="57"/>
  <c r="Q114" i="57"/>
  <c r="O120" i="57"/>
  <c r="O197" i="57"/>
  <c r="N265" i="57"/>
  <c r="P281" i="57"/>
  <c r="O50" i="57"/>
  <c r="O226" i="57"/>
  <c r="P277" i="57"/>
  <c r="O283" i="57"/>
  <c r="P348" i="57"/>
  <c r="O348" i="57"/>
  <c r="P57" i="57"/>
  <c r="O117" i="57"/>
  <c r="N127" i="57"/>
  <c r="O191" i="57"/>
  <c r="R219" i="57"/>
  <c r="O272" i="57"/>
  <c r="O334" i="57"/>
  <c r="P334" i="57"/>
  <c r="O398" i="57"/>
  <c r="P71" i="57"/>
  <c r="O71" i="57"/>
  <c r="P135" i="57"/>
  <c r="O135" i="57"/>
  <c r="L235" i="57"/>
  <c r="M411" i="57"/>
  <c r="P65" i="57"/>
  <c r="O65" i="57"/>
  <c r="P116" i="57"/>
  <c r="O170" i="57"/>
  <c r="M235" i="57"/>
  <c r="L265" i="57"/>
  <c r="O401" i="57"/>
  <c r="P449" i="57"/>
  <c r="Q3" i="57"/>
  <c r="P11" i="57"/>
  <c r="O47" i="57"/>
  <c r="L46" i="57"/>
  <c r="P54" i="57"/>
  <c r="M59" i="57"/>
  <c r="Q102" i="57"/>
  <c r="O176" i="57"/>
  <c r="P262" i="57"/>
  <c r="O262" i="57"/>
  <c r="P331" i="57"/>
  <c r="O331" i="57"/>
  <c r="O446" i="57"/>
  <c r="R3" i="57"/>
  <c r="N3" i="57"/>
  <c r="P13" i="57"/>
  <c r="P16" i="57"/>
  <c r="P36" i="57"/>
  <c r="P43" i="57"/>
  <c r="M46" i="57"/>
  <c r="N59" i="57"/>
  <c r="P96" i="57"/>
  <c r="L114" i="57"/>
  <c r="O167" i="57"/>
  <c r="R180" i="57"/>
  <c r="K180" i="57"/>
  <c r="P248" i="57"/>
  <c r="O301" i="57"/>
  <c r="K323" i="57"/>
  <c r="M429" i="57"/>
  <c r="L452" i="57"/>
  <c r="O40" i="57"/>
  <c r="P40" i="57"/>
  <c r="O75" i="57"/>
  <c r="O78" i="57"/>
  <c r="O85" i="57"/>
  <c r="O94" i="57"/>
  <c r="O101" i="57"/>
  <c r="N140" i="57"/>
  <c r="P143" i="57"/>
  <c r="P144" i="57"/>
  <c r="O155" i="57"/>
  <c r="O164" i="57"/>
  <c r="P166" i="57"/>
  <c r="L180" i="57"/>
  <c r="R235" i="57"/>
  <c r="P241" i="57"/>
  <c r="O256" i="57"/>
  <c r="P256" i="57"/>
  <c r="Q307" i="57"/>
  <c r="L323" i="57"/>
  <c r="P374" i="57"/>
  <c r="O387" i="57"/>
  <c r="P387" i="57"/>
  <c r="K399" i="57"/>
  <c r="O434" i="57"/>
  <c r="P15" i="57"/>
  <c r="O32" i="57"/>
  <c r="N69" i="57"/>
  <c r="K102" i="57"/>
  <c r="O141" i="57"/>
  <c r="O250" i="57"/>
  <c r="P250" i="57"/>
  <c r="O305" i="57"/>
  <c r="P305" i="57"/>
  <c r="P320" i="57"/>
  <c r="M323" i="57"/>
  <c r="P328" i="57"/>
  <c r="O328" i="57"/>
  <c r="O442" i="57"/>
  <c r="P456" i="57"/>
  <c r="P206" i="57"/>
  <c r="P285" i="57"/>
  <c r="Q293" i="57"/>
  <c r="N369" i="57"/>
  <c r="L417" i="57"/>
  <c r="L438" i="57"/>
  <c r="Q441" i="57"/>
  <c r="O450" i="57"/>
  <c r="P23" i="57"/>
  <c r="P35" i="57"/>
  <c r="O183" i="57"/>
  <c r="P268" i="57"/>
  <c r="O314" i="57"/>
  <c r="P330" i="57"/>
  <c r="O355" i="57"/>
  <c r="Q383" i="57"/>
  <c r="O395" i="57"/>
  <c r="Q399" i="57"/>
  <c r="M417" i="57"/>
  <c r="Q452" i="57"/>
  <c r="O19" i="57"/>
  <c r="P48" i="57"/>
  <c r="P51" i="57"/>
  <c r="O82" i="57"/>
  <c r="P97" i="57"/>
  <c r="P152" i="57"/>
  <c r="O156" i="57"/>
  <c r="P161" i="57"/>
  <c r="P168" i="57"/>
  <c r="P284" i="57"/>
  <c r="P304" i="57"/>
  <c r="O308" i="57"/>
  <c r="O361" i="57"/>
  <c r="K369" i="57"/>
  <c r="P375" i="57"/>
  <c r="L423" i="57"/>
  <c r="O436" i="57"/>
  <c r="Q80" i="57"/>
  <c r="M80" i="57"/>
  <c r="P121" i="57"/>
  <c r="P133" i="57"/>
  <c r="N153" i="57"/>
  <c r="N219" i="57"/>
  <c r="Q235" i="57"/>
  <c r="L399" i="57"/>
  <c r="L420" i="57"/>
  <c r="M452" i="57"/>
  <c r="O109" i="57"/>
  <c r="Q140" i="57"/>
  <c r="P159" i="57"/>
  <c r="O175" i="57"/>
  <c r="N180" i="57"/>
  <c r="P67" i="57"/>
  <c r="O88" i="57"/>
  <c r="P195" i="57"/>
  <c r="P232" i="57"/>
  <c r="P296" i="57"/>
  <c r="P9" i="57"/>
  <c r="O12" i="57"/>
  <c r="P31" i="57"/>
  <c r="O58" i="57"/>
  <c r="P64" i="57"/>
  <c r="R114" i="57"/>
  <c r="L171" i="57"/>
  <c r="Q180" i="57"/>
  <c r="P215" i="57"/>
  <c r="P221" i="57"/>
  <c r="P229" i="57"/>
  <c r="O236" i="57"/>
  <c r="P242" i="57"/>
  <c r="P287" i="57"/>
  <c r="O313" i="57"/>
  <c r="O327" i="57"/>
  <c r="M339" i="57"/>
  <c r="P363" i="57"/>
  <c r="L369" i="57"/>
  <c r="P377" i="57"/>
  <c r="R383" i="57"/>
  <c r="M402" i="57"/>
  <c r="M408" i="57"/>
  <c r="M423" i="57"/>
  <c r="M426" i="57"/>
  <c r="P443" i="57"/>
  <c r="Q444" i="57"/>
  <c r="M447" i="57"/>
  <c r="O360" i="57"/>
  <c r="P360" i="57"/>
  <c r="P440" i="57"/>
  <c r="O440" i="57"/>
  <c r="K438" i="57"/>
  <c r="M444" i="57"/>
  <c r="O39" i="57"/>
  <c r="P99" i="57"/>
  <c r="O99" i="57"/>
  <c r="P125" i="57"/>
  <c r="O125" i="57"/>
  <c r="P145" i="57"/>
  <c r="O145" i="57"/>
  <c r="P160" i="57"/>
  <c r="O160" i="57"/>
  <c r="P208" i="57"/>
  <c r="O208" i="57"/>
  <c r="O317" i="57"/>
  <c r="P317" i="57"/>
  <c r="O11" i="57"/>
  <c r="P120" i="57"/>
  <c r="L189" i="57"/>
  <c r="P312" i="57"/>
  <c r="O312" i="57"/>
  <c r="M307" i="57"/>
  <c r="P353" i="57"/>
  <c r="O353" i="57"/>
  <c r="O394" i="57"/>
  <c r="P50" i="57"/>
  <c r="N189" i="57"/>
  <c r="P196" i="57"/>
  <c r="O196" i="57"/>
  <c r="O222" i="57"/>
  <c r="P222" i="57"/>
  <c r="N323" i="57"/>
  <c r="M162" i="57"/>
  <c r="O266" i="57"/>
  <c r="K265" i="57"/>
  <c r="P266" i="57"/>
  <c r="O274" i="57"/>
  <c r="P274" i="57"/>
  <c r="O324" i="57"/>
  <c r="O330" i="57"/>
  <c r="Q369" i="57"/>
  <c r="P397" i="57"/>
  <c r="O397" i="57"/>
  <c r="M3" i="57"/>
  <c r="O35" i="57"/>
  <c r="P72" i="57"/>
  <c r="O72" i="57"/>
  <c r="P93" i="57"/>
  <c r="M127" i="57"/>
  <c r="N162" i="57"/>
  <c r="P27" i="57"/>
  <c r="P37" i="57"/>
  <c r="O37" i="57"/>
  <c r="R69" i="57"/>
  <c r="P192" i="57"/>
  <c r="O192" i="57"/>
  <c r="O205" i="57"/>
  <c r="P386" i="57"/>
  <c r="O386" i="57"/>
  <c r="K429" i="57"/>
  <c r="P430" i="57"/>
  <c r="O430" i="57"/>
  <c r="O16" i="57"/>
  <c r="O18" i="57"/>
  <c r="P18" i="57"/>
  <c r="N46" i="57"/>
  <c r="P68" i="57"/>
  <c r="P204" i="57"/>
  <c r="O204" i="57"/>
  <c r="K203" i="57"/>
  <c r="Q265" i="57"/>
  <c r="O300" i="57"/>
  <c r="P300" i="57"/>
  <c r="O367" i="57"/>
  <c r="P409" i="57"/>
  <c r="O409" i="57"/>
  <c r="K408" i="57"/>
  <c r="P113" i="57"/>
  <c r="O113" i="57"/>
  <c r="P128" i="57"/>
  <c r="O152" i="57"/>
  <c r="K171" i="57"/>
  <c r="N171" i="57"/>
  <c r="P175" i="57"/>
  <c r="L203" i="57"/>
  <c r="Q203" i="57"/>
  <c r="N279" i="57"/>
  <c r="N358" i="57"/>
  <c r="R358" i="57"/>
  <c r="P366" i="57"/>
  <c r="O366" i="57"/>
  <c r="P70" i="57"/>
  <c r="K69" i="57"/>
  <c r="O309" i="57"/>
  <c r="K307" i="57"/>
  <c r="P309" i="57"/>
  <c r="P333" i="57"/>
  <c r="O333" i="57"/>
  <c r="O378" i="57"/>
  <c r="P378" i="57"/>
  <c r="O31" i="57"/>
  <c r="P73" i="57"/>
  <c r="O73" i="57"/>
  <c r="P213" i="57"/>
  <c r="O213" i="57"/>
  <c r="K339" i="57"/>
  <c r="P340" i="57"/>
  <c r="O340" i="57"/>
  <c r="O60" i="57"/>
  <c r="P94" i="57"/>
  <c r="P286" i="57"/>
  <c r="O286" i="57"/>
  <c r="K279" i="57"/>
  <c r="P356" i="57"/>
  <c r="O356" i="57"/>
  <c r="P398" i="57"/>
  <c r="O49" i="57"/>
  <c r="P49" i="57"/>
  <c r="O181" i="57"/>
  <c r="P350" i="57"/>
  <c r="O350" i="57"/>
  <c r="K358" i="57"/>
  <c r="O431" i="57"/>
  <c r="P47" i="57"/>
  <c r="R80" i="57"/>
  <c r="P240" i="57"/>
  <c r="O240" i="57"/>
  <c r="P326" i="57"/>
  <c r="O326" i="57"/>
  <c r="L339" i="57"/>
  <c r="P373" i="57"/>
  <c r="Q69" i="57"/>
  <c r="P92" i="57"/>
  <c r="K91" i="57"/>
  <c r="O92" i="57"/>
  <c r="P115" i="57"/>
  <c r="K114" i="57"/>
  <c r="O115" i="57"/>
  <c r="O119" i="57"/>
  <c r="O193" i="57"/>
  <c r="P58" i="57"/>
  <c r="O166" i="57"/>
  <c r="Q189" i="57"/>
  <c r="P193" i="57"/>
  <c r="P207" i="57"/>
  <c r="O207" i="57"/>
  <c r="Q323" i="57"/>
  <c r="M369" i="57"/>
  <c r="P19" i="57"/>
  <c r="P29" i="57"/>
  <c r="O29" i="57"/>
  <c r="P90" i="57"/>
  <c r="O90" i="57"/>
  <c r="O128" i="57"/>
  <c r="L3" i="57"/>
  <c r="O23" i="57"/>
  <c r="O34" i="57"/>
  <c r="P42" i="57"/>
  <c r="O43" i="57"/>
  <c r="O54" i="57"/>
  <c r="O57" i="57"/>
  <c r="O64" i="57"/>
  <c r="O87" i="57"/>
  <c r="P87" i="57"/>
  <c r="R102" i="57"/>
  <c r="P110" i="57"/>
  <c r="O110" i="57"/>
  <c r="P151" i="57"/>
  <c r="O151" i="57"/>
  <c r="P187" i="57"/>
  <c r="O214" i="57"/>
  <c r="P214" i="57"/>
  <c r="L219" i="57"/>
  <c r="O229" i="57"/>
  <c r="L251" i="57"/>
  <c r="R265" i="57"/>
  <c r="O280" i="57"/>
  <c r="P346" i="57"/>
  <c r="O346" i="57"/>
  <c r="P425" i="57"/>
  <c r="K423" i="57"/>
  <c r="O425" i="57"/>
  <c r="O448" i="57"/>
  <c r="P154" i="57"/>
  <c r="K153" i="57"/>
  <c r="P186" i="57"/>
  <c r="O186" i="57"/>
  <c r="P83" i="57"/>
  <c r="O83" i="57"/>
  <c r="O122" i="57"/>
  <c r="P122" i="57"/>
  <c r="P142" i="57"/>
  <c r="O142" i="57"/>
  <c r="O157" i="57"/>
  <c r="P157" i="57"/>
  <c r="M153" i="57"/>
  <c r="O163" i="57"/>
  <c r="K162" i="57"/>
  <c r="M189" i="57"/>
  <c r="P336" i="57"/>
  <c r="O336" i="57"/>
  <c r="P354" i="57"/>
  <c r="O10" i="57"/>
  <c r="P10" i="57"/>
  <c r="P21" i="57"/>
  <c r="O21" i="57"/>
  <c r="P52" i="57"/>
  <c r="O52" i="57"/>
  <c r="Q59" i="57"/>
  <c r="O246" i="57"/>
  <c r="P246" i="57"/>
  <c r="P427" i="57"/>
  <c r="O427" i="57"/>
  <c r="K426" i="57"/>
  <c r="O70" i="57"/>
  <c r="O304" i="57"/>
  <c r="P327" i="57"/>
  <c r="P372" i="57"/>
  <c r="O372" i="57"/>
  <c r="O389" i="57"/>
  <c r="P389" i="57"/>
  <c r="O410" i="57"/>
  <c r="P431" i="57"/>
  <c r="Q46" i="57"/>
  <c r="O96" i="57"/>
  <c r="P190" i="57"/>
  <c r="P199" i="57"/>
  <c r="O199" i="57"/>
  <c r="P245" i="57"/>
  <c r="O245" i="57"/>
  <c r="P303" i="57"/>
  <c r="O303" i="57"/>
  <c r="P410" i="57"/>
  <c r="P26" i="57"/>
  <c r="O26" i="57"/>
  <c r="R46" i="57"/>
  <c r="L91" i="57"/>
  <c r="O15" i="57"/>
  <c r="O22" i="57"/>
  <c r="P22" i="57"/>
  <c r="P45" i="57"/>
  <c r="O45" i="57"/>
  <c r="P56" i="57"/>
  <c r="O56" i="57"/>
  <c r="K59" i="57"/>
  <c r="P60" i="57"/>
  <c r="P63" i="57"/>
  <c r="O63" i="57"/>
  <c r="O67" i="57"/>
  <c r="O77" i="57"/>
  <c r="P105" i="57"/>
  <c r="R127" i="57"/>
  <c r="O149" i="57"/>
  <c r="O178" i="57"/>
  <c r="K189" i="57"/>
  <c r="O217" i="57"/>
  <c r="P228" i="57"/>
  <c r="O228" i="57"/>
  <c r="O232" i="57"/>
  <c r="P255" i="57"/>
  <c r="O255" i="57"/>
  <c r="P315" i="57"/>
  <c r="O315" i="57"/>
  <c r="Q358" i="57"/>
  <c r="P379" i="57"/>
  <c r="O379" i="57"/>
  <c r="P385" i="57"/>
  <c r="O385" i="57"/>
  <c r="P446" i="57"/>
  <c r="P148" i="57"/>
  <c r="O148" i="57"/>
  <c r="P174" i="57"/>
  <c r="O174" i="57"/>
  <c r="P260" i="57"/>
  <c r="O260" i="57"/>
  <c r="L402" i="57"/>
  <c r="O403" i="57"/>
  <c r="P403" i="57"/>
  <c r="P415" i="57"/>
  <c r="K414" i="57"/>
  <c r="O415" i="57"/>
  <c r="O97" i="57"/>
  <c r="O412" i="57"/>
  <c r="O30" i="57"/>
  <c r="P30" i="57"/>
  <c r="P41" i="57"/>
  <c r="O41" i="57"/>
  <c r="O351" i="57"/>
  <c r="P134" i="57"/>
  <c r="O134" i="57"/>
  <c r="O373" i="57"/>
  <c r="O116" i="57"/>
  <c r="O154" i="57"/>
  <c r="O190" i="57"/>
  <c r="P201" i="57"/>
  <c r="O201" i="57"/>
  <c r="P252" i="57"/>
  <c r="N251" i="57"/>
  <c r="O252" i="57"/>
  <c r="O38" i="57"/>
  <c r="P237" i="57"/>
  <c r="O237" i="57"/>
  <c r="P271" i="57"/>
  <c r="O271" i="57"/>
  <c r="P324" i="57"/>
  <c r="O347" i="57"/>
  <c r="P347" i="57"/>
  <c r="R369" i="57"/>
  <c r="P163" i="57"/>
  <c r="O14" i="57"/>
  <c r="P14" i="57"/>
  <c r="P25" i="57"/>
  <c r="O25" i="57"/>
  <c r="P53" i="57"/>
  <c r="O53" i="57"/>
  <c r="L59" i="57"/>
  <c r="O66" i="57"/>
  <c r="P66" i="57"/>
  <c r="P76" i="57"/>
  <c r="O76" i="57"/>
  <c r="O104" i="57"/>
  <c r="P104" i="57"/>
  <c r="R140" i="57"/>
  <c r="O202" i="57"/>
  <c r="P202" i="57"/>
  <c r="P211" i="57"/>
  <c r="O211" i="57"/>
  <c r="O225" i="57"/>
  <c r="P225" i="57"/>
  <c r="O249" i="57"/>
  <c r="P249" i="57"/>
  <c r="P343" i="57"/>
  <c r="O343" i="57"/>
  <c r="P216" i="57"/>
  <c r="O216" i="57"/>
  <c r="L358" i="57"/>
  <c r="P380" i="57"/>
  <c r="O380" i="57"/>
  <c r="P413" i="57"/>
  <c r="O413" i="57"/>
  <c r="M114" i="57"/>
  <c r="P457" i="57"/>
  <c r="O457" i="57"/>
  <c r="N114" i="57"/>
  <c r="P224" i="57"/>
  <c r="O224" i="57"/>
  <c r="P234" i="57"/>
  <c r="O234" i="57"/>
  <c r="K251" i="57"/>
  <c r="Q251" i="57"/>
  <c r="O268" i="57"/>
  <c r="O277" i="57"/>
  <c r="O285" i="57"/>
  <c r="O320" i="57"/>
  <c r="P325" i="57"/>
  <c r="O325" i="57"/>
  <c r="P349" i="57"/>
  <c r="O349" i="57"/>
  <c r="O363" i="57"/>
  <c r="P388" i="57"/>
  <c r="O388" i="57"/>
  <c r="Q420" i="57"/>
  <c r="P451" i="57"/>
  <c r="P450" i="57" s="1"/>
  <c r="O55" i="57"/>
  <c r="R59" i="57"/>
  <c r="L102" i="57"/>
  <c r="P112" i="57"/>
  <c r="O133" i="57"/>
  <c r="K140" i="57"/>
  <c r="P141" i="57"/>
  <c r="P147" i="57"/>
  <c r="P183" i="57"/>
  <c r="P185" i="57"/>
  <c r="O185" i="57"/>
  <c r="O210" i="57"/>
  <c r="O227" i="57"/>
  <c r="P227" i="57"/>
  <c r="O242" i="57"/>
  <c r="P244" i="57"/>
  <c r="P276" i="57"/>
  <c r="O276" i="57"/>
  <c r="O288" i="57"/>
  <c r="R293" i="57"/>
  <c r="P302" i="57"/>
  <c r="O302" i="57"/>
  <c r="P319" i="57"/>
  <c r="O319" i="57"/>
  <c r="P322" i="57"/>
  <c r="O322" i="57"/>
  <c r="P337" i="57"/>
  <c r="O337" i="57"/>
  <c r="P342" i="57"/>
  <c r="O342" i="57"/>
  <c r="P352" i="57"/>
  <c r="O352" i="57"/>
  <c r="P362" i="57"/>
  <c r="O362" i="57"/>
  <c r="P365" i="57"/>
  <c r="O365" i="57"/>
  <c r="O449" i="57"/>
  <c r="M293" i="57"/>
  <c r="R323" i="57"/>
  <c r="P329" i="57"/>
  <c r="O329" i="57"/>
  <c r="O118" i="57"/>
  <c r="P118" i="57"/>
  <c r="R162" i="57"/>
  <c r="N293" i="57"/>
  <c r="O451" i="57"/>
  <c r="K3" i="57"/>
  <c r="O51" i="57"/>
  <c r="M102" i="57"/>
  <c r="O136" i="57"/>
  <c r="P170" i="57"/>
  <c r="P173" i="57"/>
  <c r="O173" i="57"/>
  <c r="P198" i="57"/>
  <c r="P212" i="57"/>
  <c r="O212" i="57"/>
  <c r="O221" i="57"/>
  <c r="P236" i="57"/>
  <c r="O248" i="57"/>
  <c r="O254" i="57"/>
  <c r="M265" i="57"/>
  <c r="O270" i="57"/>
  <c r="P270" i="57"/>
  <c r="O291" i="57"/>
  <c r="O296" i="57"/>
  <c r="P310" i="57"/>
  <c r="P335" i="57"/>
  <c r="P345" i="57"/>
  <c r="O345" i="57"/>
  <c r="O377" i="57"/>
  <c r="P382" i="57"/>
  <c r="O382" i="57"/>
  <c r="P384" i="57"/>
  <c r="O384" i="57"/>
  <c r="O407" i="57"/>
  <c r="O418" i="57"/>
  <c r="O433" i="57"/>
  <c r="P439" i="57"/>
  <c r="O439" i="57"/>
  <c r="P454" i="57"/>
  <c r="O454" i="57"/>
  <c r="R189" i="57"/>
  <c r="N203" i="57"/>
  <c r="P257" i="57"/>
  <c r="O257" i="57"/>
  <c r="P306" i="57"/>
  <c r="O306" i="57"/>
  <c r="P177" i="57"/>
  <c r="O177" i="57"/>
  <c r="P103" i="57"/>
  <c r="O103" i="57"/>
  <c r="P200" i="57"/>
  <c r="O200" i="57"/>
  <c r="O9" i="57"/>
  <c r="O13" i="57"/>
  <c r="O17" i="57"/>
  <c r="O48" i="57"/>
  <c r="P78" i="57"/>
  <c r="O79" i="57"/>
  <c r="K80" i="57"/>
  <c r="P86" i="57"/>
  <c r="O98" i="57"/>
  <c r="N102" i="57"/>
  <c r="O121" i="57"/>
  <c r="P124" i="57"/>
  <c r="O126" i="57"/>
  <c r="O139" i="57"/>
  <c r="P158" i="57"/>
  <c r="O159" i="57"/>
  <c r="O206" i="57"/>
  <c r="O218" i="57"/>
  <c r="P220" i="57"/>
  <c r="O220" i="57"/>
  <c r="P247" i="57"/>
  <c r="O247" i="57"/>
  <c r="L279" i="57"/>
  <c r="O281" i="57"/>
  <c r="P283" i="57"/>
  <c r="O284" i="57"/>
  <c r="P290" i="57"/>
  <c r="O290" i="57"/>
  <c r="K293" i="57"/>
  <c r="P295" i="57"/>
  <c r="O295" i="57"/>
  <c r="O299" i="57"/>
  <c r="P316" i="57"/>
  <c r="Q339" i="57"/>
  <c r="P357" i="57"/>
  <c r="O357" i="57"/>
  <c r="O374" i="57"/>
  <c r="P376" i="57"/>
  <c r="O376" i="57"/>
  <c r="O400" i="57"/>
  <c r="P404" i="57"/>
  <c r="O404" i="57"/>
  <c r="P418" i="57"/>
  <c r="P422" i="57"/>
  <c r="O422" i="57"/>
  <c r="P433" i="57"/>
  <c r="K447" i="57"/>
  <c r="P448" i="57"/>
  <c r="O231" i="57"/>
  <c r="P231" i="57"/>
  <c r="M140" i="57"/>
  <c r="P428" i="57"/>
  <c r="O428" i="57"/>
  <c r="P62" i="57"/>
  <c r="P74" i="57"/>
  <c r="P82" i="57"/>
  <c r="P89" i="57"/>
  <c r="P108" i="57"/>
  <c r="L127" i="57"/>
  <c r="P131" i="57"/>
  <c r="P138" i="57"/>
  <c r="O138" i="57"/>
  <c r="O161" i="57"/>
  <c r="O179" i="57"/>
  <c r="P182" i="57"/>
  <c r="K235" i="57"/>
  <c r="P253" i="57"/>
  <c r="O253" i="57"/>
  <c r="P264" i="57"/>
  <c r="O267" i="57"/>
  <c r="P273" i="57"/>
  <c r="O273" i="57"/>
  <c r="O278" i="57"/>
  <c r="M279" i="57"/>
  <c r="R339" i="57"/>
  <c r="P359" i="57"/>
  <c r="M358" i="57"/>
  <c r="O359" i="57"/>
  <c r="K392" i="57"/>
  <c r="P394" i="57"/>
  <c r="P392" i="57" s="1"/>
  <c r="P400" i="57"/>
  <c r="P399" i="57" s="1"/>
  <c r="Q417" i="57"/>
  <c r="Q432" i="57"/>
  <c r="L447" i="57"/>
  <c r="N91" i="57"/>
  <c r="P95" i="57"/>
  <c r="O95" i="57"/>
  <c r="P111" i="57"/>
  <c r="O111" i="57"/>
  <c r="Q127" i="57"/>
  <c r="P130" i="57"/>
  <c r="O130" i="57"/>
  <c r="P150" i="57"/>
  <c r="O150" i="57"/>
  <c r="P169" i="57"/>
  <c r="O169" i="57"/>
  <c r="P181" i="57"/>
  <c r="O188" i="57"/>
  <c r="M203" i="57"/>
  <c r="M219" i="57"/>
  <c r="O223" i="57"/>
  <c r="P243" i="57"/>
  <c r="O243" i="57"/>
  <c r="P263" i="57"/>
  <c r="O263" i="57"/>
  <c r="Q279" i="57"/>
  <c r="P282" i="57"/>
  <c r="O282" i="57"/>
  <c r="P298" i="57"/>
  <c r="O298" i="57"/>
  <c r="P318" i="57"/>
  <c r="L383" i="57"/>
  <c r="L396" i="57"/>
  <c r="L429" i="57"/>
  <c r="R279" i="57"/>
  <c r="P341" i="57"/>
  <c r="O341" i="57"/>
  <c r="P361" i="57"/>
  <c r="M383" i="57"/>
  <c r="M396" i="57"/>
  <c r="O456" i="57"/>
  <c r="K455" i="57"/>
  <c r="P88" i="57"/>
  <c r="P107" i="57"/>
  <c r="O107" i="57"/>
  <c r="P123" i="57"/>
  <c r="P146" i="57"/>
  <c r="O146" i="57"/>
  <c r="Q162" i="57"/>
  <c r="P165" i="57"/>
  <c r="O165" i="57"/>
  <c r="M180" i="57"/>
  <c r="O184" i="57"/>
  <c r="N235" i="57"/>
  <c r="P239" i="57"/>
  <c r="O239" i="57"/>
  <c r="P259" i="57"/>
  <c r="O259" i="57"/>
  <c r="P275" i="57"/>
  <c r="P294" i="57"/>
  <c r="O294" i="57"/>
  <c r="P314" i="57"/>
  <c r="O321" i="57"/>
  <c r="O332" i="57"/>
  <c r="O375" i="57"/>
  <c r="N383" i="57"/>
  <c r="K411" i="57"/>
  <c r="P412" i="57"/>
  <c r="Q438" i="57"/>
  <c r="P445" i="57"/>
  <c r="O445" i="57"/>
  <c r="L293" i="57"/>
  <c r="O364" i="57"/>
  <c r="L411" i="57"/>
  <c r="P453" i="57"/>
  <c r="P452" i="57" s="1"/>
  <c r="O453" i="57"/>
  <c r="K452" i="57"/>
  <c r="O51" i="56"/>
  <c r="N51" i="56"/>
  <c r="O240" i="56"/>
  <c r="N240" i="56"/>
  <c r="N10" i="56"/>
  <c r="O210" i="56"/>
  <c r="N210" i="56"/>
  <c r="N191" i="56"/>
  <c r="O191" i="56"/>
  <c r="P15" i="56"/>
  <c r="N304" i="56"/>
  <c r="O345" i="56"/>
  <c r="N345" i="56"/>
  <c r="O27" i="56"/>
  <c r="N27" i="56"/>
  <c r="N48" i="56"/>
  <c r="N63" i="56"/>
  <c r="O63" i="56"/>
  <c r="O74" i="56"/>
  <c r="N74" i="56"/>
  <c r="O145" i="56"/>
  <c r="N145" i="56"/>
  <c r="J175" i="56"/>
  <c r="N175" i="56" s="1"/>
  <c r="O179" i="56"/>
  <c r="N179" i="56"/>
  <c r="O339" i="56"/>
  <c r="N339" i="56"/>
  <c r="J334" i="56"/>
  <c r="O369" i="56"/>
  <c r="N369" i="56"/>
  <c r="J364" i="56"/>
  <c r="N372" i="56"/>
  <c r="O372" i="56"/>
  <c r="M15" i="56"/>
  <c r="N34" i="56"/>
  <c r="N37" i="56"/>
  <c r="O47" i="56"/>
  <c r="N47" i="56"/>
  <c r="N159" i="56"/>
  <c r="O159" i="56"/>
  <c r="O185" i="56"/>
  <c r="N185" i="56"/>
  <c r="J184" i="56"/>
  <c r="P198" i="56"/>
  <c r="N231" i="56"/>
  <c r="J230" i="56"/>
  <c r="N230" i="56" s="1"/>
  <c r="O231" i="56"/>
  <c r="O230" i="56" s="1"/>
  <c r="O256" i="56"/>
  <c r="N256" i="56"/>
  <c r="O287" i="56"/>
  <c r="N287" i="56"/>
  <c r="N425" i="56"/>
  <c r="N6" i="56"/>
  <c r="N33" i="56"/>
  <c r="O33" i="56"/>
  <c r="O36" i="56"/>
  <c r="N36" i="56"/>
  <c r="N85" i="56"/>
  <c r="O85" i="56"/>
  <c r="O108" i="56"/>
  <c r="N108" i="56"/>
  <c r="O162" i="56"/>
  <c r="N162" i="56"/>
  <c r="N165" i="56"/>
  <c r="O165" i="56"/>
  <c r="K214" i="56"/>
  <c r="N254" i="56"/>
  <c r="N284" i="56"/>
  <c r="O284" i="56"/>
  <c r="M166" i="56"/>
  <c r="O388" i="56"/>
  <c r="O386" i="56" s="1"/>
  <c r="N388" i="56"/>
  <c r="O29" i="56"/>
  <c r="J28" i="56"/>
  <c r="N29" i="56"/>
  <c r="O40" i="56"/>
  <c r="N40" i="56"/>
  <c r="O447" i="56"/>
  <c r="O445" i="56" s="1"/>
  <c r="N447" i="56"/>
  <c r="N9" i="56"/>
  <c r="O9" i="56"/>
  <c r="N16" i="56"/>
  <c r="J15" i="56"/>
  <c r="N15" i="56" s="1"/>
  <c r="O16" i="56"/>
  <c r="J86" i="56"/>
  <c r="O87" i="56"/>
  <c r="N87" i="56"/>
  <c r="O131" i="56"/>
  <c r="N131" i="56"/>
  <c r="N168" i="56"/>
  <c r="O182" i="56"/>
  <c r="N182" i="56"/>
  <c r="O342" i="56"/>
  <c r="N342" i="56"/>
  <c r="O375" i="56"/>
  <c r="N375" i="56"/>
  <c r="L15" i="56"/>
  <c r="N160" i="56"/>
  <c r="O234" i="56"/>
  <c r="N234" i="56"/>
  <c r="L260" i="56"/>
  <c r="O340" i="56"/>
  <c r="Q3" i="56"/>
  <c r="J64" i="56"/>
  <c r="O139" i="56"/>
  <c r="N139" i="56"/>
  <c r="O422" i="56"/>
  <c r="O5" i="56"/>
  <c r="N5" i="56"/>
  <c r="M41" i="56"/>
  <c r="O82" i="56"/>
  <c r="N82" i="56"/>
  <c r="K122" i="56"/>
  <c r="O124" i="56"/>
  <c r="O151" i="56"/>
  <c r="O148" i="56" s="1"/>
  <c r="L184" i="56"/>
  <c r="O253" i="56"/>
  <c r="N253" i="56"/>
  <c r="K413" i="56"/>
  <c r="O414" i="56"/>
  <c r="O413" i="56" s="1"/>
  <c r="N416" i="56"/>
  <c r="N237" i="56"/>
  <c r="O237" i="56"/>
  <c r="K392" i="56"/>
  <c r="O393" i="56"/>
  <c r="O392" i="56" s="1"/>
  <c r="N393" i="56"/>
  <c r="M75" i="56"/>
  <c r="O79" i="56"/>
  <c r="N79" i="56"/>
  <c r="O19" i="56"/>
  <c r="N19" i="56"/>
  <c r="O167" i="56"/>
  <c r="J166" i="56"/>
  <c r="N167" i="56"/>
  <c r="O188" i="56"/>
  <c r="N188" i="56"/>
  <c r="N340" i="56"/>
  <c r="K3" i="56"/>
  <c r="O30" i="56"/>
  <c r="N30" i="56"/>
  <c r="N68" i="56"/>
  <c r="O68" i="56"/>
  <c r="N71" i="56"/>
  <c r="O71" i="56"/>
  <c r="L97" i="56"/>
  <c r="K135" i="56"/>
  <c r="N136" i="56"/>
  <c r="O154" i="56"/>
  <c r="N154" i="56"/>
  <c r="M246" i="56"/>
  <c r="O332" i="56"/>
  <c r="N332" i="56"/>
  <c r="N102" i="56"/>
  <c r="O102" i="56"/>
  <c r="O43" i="56"/>
  <c r="J41" i="56"/>
  <c r="N43" i="56"/>
  <c r="N105" i="56"/>
  <c r="K109" i="56"/>
  <c r="N116" i="56"/>
  <c r="O116" i="56"/>
  <c r="J122" i="56"/>
  <c r="O174" i="56"/>
  <c r="N174" i="56"/>
  <c r="K198" i="56"/>
  <c r="N329" i="56"/>
  <c r="O329" i="56"/>
  <c r="N99" i="56"/>
  <c r="J97" i="56"/>
  <c r="O99" i="56"/>
  <c r="O13" i="56"/>
  <c r="N13" i="56"/>
  <c r="N23" i="56"/>
  <c r="O23" i="56"/>
  <c r="K41" i="56"/>
  <c r="K54" i="56"/>
  <c r="K86" i="56"/>
  <c r="O93" i="56"/>
  <c r="L109" i="56"/>
  <c r="O113" i="56"/>
  <c r="N113" i="56"/>
  <c r="M135" i="56"/>
  <c r="Q184" i="56"/>
  <c r="O272" i="56"/>
  <c r="N272" i="56"/>
  <c r="J260" i="56"/>
  <c r="N281" i="56"/>
  <c r="O281" i="56"/>
  <c r="O314" i="56"/>
  <c r="O404" i="56"/>
  <c r="O134" i="56"/>
  <c r="N134" i="56"/>
  <c r="O213" i="56"/>
  <c r="N213" i="56"/>
  <c r="O269" i="56"/>
  <c r="N269" i="56"/>
  <c r="N245" i="56"/>
  <c r="O245" i="56"/>
  <c r="O180" i="56"/>
  <c r="M28" i="56"/>
  <c r="L41" i="56"/>
  <c r="J54" i="56"/>
  <c r="N54" i="56" s="1"/>
  <c r="O56" i="56"/>
  <c r="N56" i="56"/>
  <c r="K64" i="56"/>
  <c r="N65" i="56"/>
  <c r="O76" i="56"/>
  <c r="N243" i="56"/>
  <c r="O243" i="56"/>
  <c r="N278" i="56"/>
  <c r="O278" i="56"/>
  <c r="O307" i="56"/>
  <c r="N307" i="56"/>
  <c r="N314" i="56"/>
  <c r="O380" i="56"/>
  <c r="O378" i="56" s="1"/>
  <c r="N380" i="56"/>
  <c r="J378" i="56"/>
  <c r="O382" i="56"/>
  <c r="N382" i="56"/>
  <c r="O442" i="56"/>
  <c r="N442" i="56"/>
  <c r="O326" i="56"/>
  <c r="N326" i="56"/>
  <c r="N355" i="56"/>
  <c r="O217" i="56"/>
  <c r="N217" i="56"/>
  <c r="Q260" i="56"/>
  <c r="N280" i="56"/>
  <c r="O280" i="56"/>
  <c r="O283" i="56"/>
  <c r="N283" i="56"/>
  <c r="N286" i="56"/>
  <c r="O286" i="56"/>
  <c r="K302" i="56"/>
  <c r="L353" i="56"/>
  <c r="N353" i="56" s="1"/>
  <c r="O355" i="56"/>
  <c r="N358" i="56"/>
  <c r="O377" i="56"/>
  <c r="N377" i="56"/>
  <c r="O437" i="56"/>
  <c r="O4" i="56"/>
  <c r="J3" i="56"/>
  <c r="N3" i="56" s="1"/>
  <c r="O73" i="56"/>
  <c r="N73" i="56"/>
  <c r="N89" i="56"/>
  <c r="N90" i="56"/>
  <c r="O110" i="56"/>
  <c r="P135" i="56"/>
  <c r="O147" i="56"/>
  <c r="O158" i="56"/>
  <c r="N158" i="56"/>
  <c r="O176" i="56"/>
  <c r="N207" i="56"/>
  <c r="O209" i="56"/>
  <c r="N209" i="56"/>
  <c r="O212" i="56"/>
  <c r="N212" i="56"/>
  <c r="O249" i="56"/>
  <c r="O268" i="56"/>
  <c r="N268" i="56"/>
  <c r="L274" i="56"/>
  <c r="O290" i="56"/>
  <c r="N290" i="56"/>
  <c r="J288" i="56"/>
  <c r="M288" i="56"/>
  <c r="O357" i="56"/>
  <c r="N374" i="56"/>
  <c r="O374" i="56"/>
  <c r="O408" i="56"/>
  <c r="O407" i="56" s="1"/>
  <c r="N408" i="56"/>
  <c r="O193" i="56"/>
  <c r="N193" i="56"/>
  <c r="O275" i="56"/>
  <c r="N275" i="56"/>
  <c r="J274" i="56"/>
  <c r="O412" i="56"/>
  <c r="N412" i="56"/>
  <c r="N26" i="56"/>
  <c r="N50" i="56"/>
  <c r="N58" i="56"/>
  <c r="N98" i="56"/>
  <c r="P122" i="56"/>
  <c r="N132" i="56"/>
  <c r="Q135" i="56"/>
  <c r="P175" i="56"/>
  <c r="O181" i="56"/>
  <c r="N186" i="56"/>
  <c r="N187" i="56"/>
  <c r="Q198" i="56"/>
  <c r="O206" i="56"/>
  <c r="N206" i="56"/>
  <c r="N225" i="56"/>
  <c r="N226" i="56"/>
  <c r="O257" i="56"/>
  <c r="K260" i="56"/>
  <c r="M274" i="56"/>
  <c r="K288" i="56"/>
  <c r="O295" i="56"/>
  <c r="N295" i="56"/>
  <c r="O298" i="56"/>
  <c r="N298" i="56"/>
  <c r="N354" i="56"/>
  <c r="Q353" i="56"/>
  <c r="O365" i="56"/>
  <c r="O364" i="56" s="1"/>
  <c r="N365" i="56"/>
  <c r="N368" i="56"/>
  <c r="O368" i="56"/>
  <c r="O403" i="56"/>
  <c r="N403" i="56"/>
  <c r="K428" i="56"/>
  <c r="N428" i="56" s="1"/>
  <c r="O429" i="56"/>
  <c r="O428" i="56" s="1"/>
  <c r="N429" i="56"/>
  <c r="M64" i="56"/>
  <c r="N331" i="56"/>
  <c r="O331" i="56"/>
  <c r="O53" i="56"/>
  <c r="N53" i="56"/>
  <c r="N110" i="56"/>
  <c r="O150" i="56"/>
  <c r="N150" i="56"/>
  <c r="L166" i="56"/>
  <c r="J198" i="56"/>
  <c r="N35" i="56"/>
  <c r="N59" i="56"/>
  <c r="O92" i="56"/>
  <c r="N92" i="56"/>
  <c r="J109" i="56"/>
  <c r="N109" i="56" s="1"/>
  <c r="O123" i="56"/>
  <c r="N123" i="56"/>
  <c r="N133" i="56"/>
  <c r="L3" i="56"/>
  <c r="N12" i="56"/>
  <c r="N22" i="56"/>
  <c r="N46" i="56"/>
  <c r="O62" i="56"/>
  <c r="N78" i="56"/>
  <c r="O81" i="56"/>
  <c r="O98" i="56"/>
  <c r="O97" i="56" s="1"/>
  <c r="O100" i="56"/>
  <c r="N101" i="56"/>
  <c r="N104" i="56"/>
  <c r="O107" i="56"/>
  <c r="J135" i="56"/>
  <c r="J148" i="56"/>
  <c r="N148" i="56" s="1"/>
  <c r="L157" i="56"/>
  <c r="N157" i="56" s="1"/>
  <c r="O173" i="56"/>
  <c r="N181" i="56"/>
  <c r="O190" i="56"/>
  <c r="N201" i="56"/>
  <c r="O222" i="56"/>
  <c r="N229" i="56"/>
  <c r="N241" i="56"/>
  <c r="O265" i="56"/>
  <c r="O260" i="56" s="1"/>
  <c r="N265" i="56"/>
  <c r="Q274" i="56"/>
  <c r="O292" i="56"/>
  <c r="N292" i="56"/>
  <c r="O293" i="56"/>
  <c r="Q318" i="56"/>
  <c r="O328" i="56"/>
  <c r="N328" i="56"/>
  <c r="O343" i="56"/>
  <c r="O346" i="56"/>
  <c r="O349" i="56"/>
  <c r="N349" i="56"/>
  <c r="O354" i="56"/>
  <c r="O399" i="56"/>
  <c r="O398" i="56" s="1"/>
  <c r="K398" i="56"/>
  <c r="J401" i="56"/>
  <c r="N401" i="56" s="1"/>
  <c r="O420" i="56"/>
  <c r="O419" i="56" s="1"/>
  <c r="N8" i="56"/>
  <c r="N31" i="56"/>
  <c r="N32" i="56"/>
  <c r="O39" i="56"/>
  <c r="M54" i="56"/>
  <c r="O61" i="56"/>
  <c r="N61" i="56"/>
  <c r="O66" i="56"/>
  <c r="N66" i="56"/>
  <c r="N70" i="56"/>
  <c r="O80" i="56"/>
  <c r="Q86" i="56"/>
  <c r="N103" i="56"/>
  <c r="O103" i="56"/>
  <c r="O112" i="56"/>
  <c r="L122" i="56"/>
  <c r="O138" i="56"/>
  <c r="O140" i="56"/>
  <c r="N144" i="56"/>
  <c r="N156" i="56"/>
  <c r="Q166" i="56"/>
  <c r="M175" i="56"/>
  <c r="O189" i="56"/>
  <c r="N189" i="56"/>
  <c r="N192" i="56"/>
  <c r="O192" i="56"/>
  <c r="O200" i="56"/>
  <c r="O198" i="56" s="1"/>
  <c r="N200" i="56"/>
  <c r="O233" i="56"/>
  <c r="N325" i="56"/>
  <c r="O325" i="56"/>
  <c r="N392" i="56"/>
  <c r="O424" i="56"/>
  <c r="N424" i="56"/>
  <c r="P428" i="56"/>
  <c r="P75" i="56"/>
  <c r="N24" i="56"/>
  <c r="Q28" i="56"/>
  <c r="N55" i="56"/>
  <c r="Q97" i="56"/>
  <c r="O111" i="56"/>
  <c r="M122" i="56"/>
  <c r="N128" i="56"/>
  <c r="O143" i="56"/>
  <c r="N143" i="56"/>
  <c r="N163" i="56"/>
  <c r="O216" i="56"/>
  <c r="N216" i="56"/>
  <c r="O248" i="56"/>
  <c r="L288" i="56"/>
  <c r="N319" i="56"/>
  <c r="J318" i="56"/>
  <c r="O319" i="56"/>
  <c r="O322" i="56"/>
  <c r="N322" i="56"/>
  <c r="N352" i="56"/>
  <c r="N383" i="56"/>
  <c r="K364" i="56"/>
  <c r="N366" i="56"/>
  <c r="O170" i="56"/>
  <c r="N170" i="56"/>
  <c r="O204" i="56"/>
  <c r="N204" i="56"/>
  <c r="P274" i="56"/>
  <c r="J302" i="56"/>
  <c r="N302" i="56" s="1"/>
  <c r="O303" i="56"/>
  <c r="N303" i="56"/>
  <c r="N20" i="56"/>
  <c r="O88" i="56"/>
  <c r="N88" i="56"/>
  <c r="N94" i="56"/>
  <c r="N125" i="56"/>
  <c r="N137" i="56"/>
  <c r="O171" i="56"/>
  <c r="O177" i="56"/>
  <c r="N177" i="56"/>
  <c r="O183" i="56"/>
  <c r="N194" i="56"/>
  <c r="O208" i="56"/>
  <c r="N208" i="56"/>
  <c r="L214" i="56"/>
  <c r="N221" i="56"/>
  <c r="O251" i="56"/>
  <c r="N251" i="56"/>
  <c r="K318" i="56"/>
  <c r="O337" i="56"/>
  <c r="N337" i="56"/>
  <c r="O351" i="56"/>
  <c r="N351" i="56"/>
  <c r="O397" i="56"/>
  <c r="O395" i="56" s="1"/>
  <c r="N420" i="56"/>
  <c r="O427" i="56"/>
  <c r="N427" i="56"/>
  <c r="O57" i="56"/>
  <c r="O54" i="56" s="1"/>
  <c r="N57" i="56"/>
  <c r="N72" i="56"/>
  <c r="J75" i="56"/>
  <c r="N75" i="56" s="1"/>
  <c r="N93" i="56"/>
  <c r="P109" i="56"/>
  <c r="N124" i="56"/>
  <c r="O136" i="56"/>
  <c r="K184" i="56"/>
  <c r="O197" i="56"/>
  <c r="N197" i="56"/>
  <c r="J214" i="56"/>
  <c r="N214" i="56" s="1"/>
  <c r="N228" i="56"/>
  <c r="K230" i="56"/>
  <c r="O236" i="56"/>
  <c r="N236" i="56"/>
  <c r="O247" i="56"/>
  <c r="N247" i="56"/>
  <c r="J246" i="56"/>
  <c r="O259" i="56"/>
  <c r="N259" i="56"/>
  <c r="O306" i="56"/>
  <c r="K378" i="56"/>
  <c r="P398" i="56"/>
  <c r="P413" i="56"/>
  <c r="K422" i="56"/>
  <c r="N422" i="56" s="1"/>
  <c r="K246" i="56"/>
  <c r="O300" i="56"/>
  <c r="N327" i="56"/>
  <c r="L364" i="56"/>
  <c r="N389" i="56"/>
  <c r="P392" i="56"/>
  <c r="O401" i="56"/>
  <c r="N404" i="56"/>
  <c r="O421" i="56"/>
  <c r="N421" i="56"/>
  <c r="K431" i="56"/>
  <c r="N431" i="56" s="1"/>
  <c r="N440" i="56"/>
  <c r="O65" i="56"/>
  <c r="O96" i="56"/>
  <c r="N96" i="56"/>
  <c r="O105" i="56"/>
  <c r="O127" i="56"/>
  <c r="N127" i="56"/>
  <c r="L135" i="56"/>
  <c r="N142" i="56"/>
  <c r="M157" i="56"/>
  <c r="P166" i="56"/>
  <c r="N169" i="56"/>
  <c r="M184" i="56"/>
  <c r="O202" i="56"/>
  <c r="O205" i="56"/>
  <c r="P214" i="56"/>
  <c r="O224" i="56"/>
  <c r="N224" i="56"/>
  <c r="Q230" i="56"/>
  <c r="O271" i="56"/>
  <c r="N276" i="56"/>
  <c r="N277" i="56"/>
  <c r="O294" i="56"/>
  <c r="O288" i="56" s="1"/>
  <c r="N294" i="56"/>
  <c r="P318" i="56"/>
  <c r="O330" i="56"/>
  <c r="N330" i="56"/>
  <c r="O335" i="56"/>
  <c r="O338" i="56"/>
  <c r="O347" i="56"/>
  <c r="O350" i="56"/>
  <c r="M364" i="56"/>
  <c r="M378" i="56"/>
  <c r="O384" i="56"/>
  <c r="N384" i="56"/>
  <c r="K386" i="56"/>
  <c r="N386" i="56" s="1"/>
  <c r="O406" i="56"/>
  <c r="N406" i="56"/>
  <c r="O416" i="56"/>
  <c r="J419" i="56"/>
  <c r="N419" i="56" s="1"/>
  <c r="K440" i="56"/>
  <c r="J443" i="56"/>
  <c r="N443" i="56" s="1"/>
  <c r="O444" i="56"/>
  <c r="O443" i="56" s="1"/>
  <c r="N444" i="56"/>
  <c r="O252" i="56"/>
  <c r="M260" i="56"/>
  <c r="P260" i="56"/>
  <c r="K274" i="56"/>
  <c r="O279" i="56"/>
  <c r="N279" i="56"/>
  <c r="O341" i="56"/>
  <c r="N341" i="56"/>
  <c r="P364" i="56"/>
  <c r="O373" i="56"/>
  <c r="N373" i="56"/>
  <c r="K395" i="56"/>
  <c r="N395" i="56" s="1"/>
  <c r="N413" i="56"/>
  <c r="O426" i="56"/>
  <c r="O425" i="56" s="1"/>
  <c r="N426" i="56"/>
  <c r="N432" i="56"/>
  <c r="O220" i="56"/>
  <c r="O214" i="56" s="1"/>
  <c r="N220" i="56"/>
  <c r="O232" i="56"/>
  <c r="N232" i="56"/>
  <c r="O244" i="56"/>
  <c r="N244" i="56"/>
  <c r="O255" i="56"/>
  <c r="N255" i="56"/>
  <c r="N261" i="56"/>
  <c r="O267" i="56"/>
  <c r="N316" i="56"/>
  <c r="L334" i="56"/>
  <c r="N398" i="56"/>
  <c r="K410" i="56"/>
  <c r="N410" i="56" s="1"/>
  <c r="O411" i="56"/>
  <c r="O410" i="56" s="1"/>
  <c r="N411" i="56"/>
  <c r="K425" i="56"/>
  <c r="O432" i="56"/>
  <c r="O431" i="56" s="1"/>
  <c r="O439" i="56"/>
  <c r="N439" i="56"/>
  <c r="L246" i="56"/>
  <c r="N267" i="56"/>
  <c r="N291" i="56"/>
  <c r="O296" i="56"/>
  <c r="O299" i="56"/>
  <c r="N300" i="56"/>
  <c r="N323" i="56"/>
  <c r="O327" i="56"/>
  <c r="O390" i="56"/>
  <c r="O389" i="56" s="1"/>
  <c r="N390" i="56"/>
  <c r="N396" i="56"/>
  <c r="P401" i="56"/>
  <c r="N430" i="56"/>
  <c r="P431" i="56"/>
  <c r="N76" i="56"/>
  <c r="N80" i="56"/>
  <c r="N84" i="56"/>
  <c r="N111" i="56"/>
  <c r="N115" i="56"/>
  <c r="N119" i="56"/>
  <c r="N436" i="56"/>
  <c r="N441" i="56"/>
  <c r="N450" i="56"/>
  <c r="O441" i="56"/>
  <c r="N433" i="56"/>
  <c r="N438" i="56"/>
  <c r="J445" i="56"/>
  <c r="N445" i="56" s="1"/>
  <c r="N446" i="56"/>
  <c r="J448" i="56"/>
  <c r="N448" i="56" s="1"/>
  <c r="P450" i="55"/>
  <c r="P449" i="55"/>
  <c r="P448" i="55" s="1"/>
  <c r="J450" i="55"/>
  <c r="K450" i="55"/>
  <c r="L450" i="55"/>
  <c r="M450" i="55"/>
  <c r="K449" i="55"/>
  <c r="K448" i="55" s="1"/>
  <c r="L449" i="55"/>
  <c r="M449" i="55"/>
  <c r="J449" i="55"/>
  <c r="C450" i="55"/>
  <c r="C449" i="55"/>
  <c r="P447" i="55"/>
  <c r="P446" i="55"/>
  <c r="J447" i="55"/>
  <c r="K447" i="55"/>
  <c r="L447" i="55"/>
  <c r="M447" i="55"/>
  <c r="K446" i="55"/>
  <c r="L446" i="55"/>
  <c r="M446" i="55"/>
  <c r="J446" i="55"/>
  <c r="C447" i="55"/>
  <c r="C446" i="55"/>
  <c r="P444" i="55"/>
  <c r="P443" i="55" s="1"/>
  <c r="K444" i="55"/>
  <c r="K443" i="55" s="1"/>
  <c r="L444" i="55"/>
  <c r="L443" i="55" s="1"/>
  <c r="J444" i="55"/>
  <c r="J443" i="55" s="1"/>
  <c r="C444" i="55"/>
  <c r="P442" i="55"/>
  <c r="P441" i="55"/>
  <c r="J442" i="55"/>
  <c r="K442" i="55"/>
  <c r="L442" i="55"/>
  <c r="K441" i="55"/>
  <c r="L441" i="55"/>
  <c r="J441" i="55"/>
  <c r="C442" i="55"/>
  <c r="C441" i="55"/>
  <c r="P439" i="55"/>
  <c r="P438" i="55"/>
  <c r="J439" i="55"/>
  <c r="K439" i="55"/>
  <c r="L439" i="55"/>
  <c r="K438" i="55"/>
  <c r="L438" i="55"/>
  <c r="J438" i="55"/>
  <c r="C439" i="55"/>
  <c r="C438" i="55"/>
  <c r="P436" i="55"/>
  <c r="P435" i="55"/>
  <c r="J436" i="55"/>
  <c r="K436" i="55"/>
  <c r="L436" i="55"/>
  <c r="K435" i="55"/>
  <c r="L435" i="55"/>
  <c r="J435" i="55"/>
  <c r="C436" i="55"/>
  <c r="C435" i="55"/>
  <c r="O418" i="59" l="1"/>
  <c r="O363" i="59"/>
  <c r="O382" i="59"/>
  <c r="P391" i="59"/>
  <c r="P423" i="59"/>
  <c r="P415" i="59"/>
  <c r="O400" i="59"/>
  <c r="P370" i="58"/>
  <c r="O426" i="58"/>
  <c r="P388" i="58"/>
  <c r="P423" i="58"/>
  <c r="O376" i="58"/>
  <c r="O409" i="58"/>
  <c r="O385" i="58"/>
  <c r="O412" i="58"/>
  <c r="P367" i="58"/>
  <c r="O373" i="58"/>
  <c r="O370" i="58"/>
  <c r="P418" i="58"/>
  <c r="O388" i="58"/>
  <c r="P400" i="58"/>
  <c r="P406" i="58"/>
  <c r="P394" i="58"/>
  <c r="O394" i="58"/>
  <c r="O379" i="58"/>
  <c r="O423" i="58"/>
  <c r="P363" i="58"/>
  <c r="O397" i="58"/>
  <c r="O415" i="58"/>
  <c r="P426" i="58"/>
  <c r="O406" i="58"/>
  <c r="O3" i="58"/>
  <c r="P403" i="58"/>
  <c r="O391" i="58"/>
  <c r="P373" i="58"/>
  <c r="O403" i="58"/>
  <c r="O363" i="58"/>
  <c r="P379" i="58"/>
  <c r="P415" i="58"/>
  <c r="P409" i="58"/>
  <c r="P391" i="58"/>
  <c r="P397" i="58"/>
  <c r="P382" i="58"/>
  <c r="O400" i="58"/>
  <c r="O382" i="58"/>
  <c r="O418" i="58"/>
  <c r="O367" i="58"/>
  <c r="P3" i="58"/>
  <c r="P385" i="58"/>
  <c r="P20" i="57"/>
  <c r="O455" i="57"/>
  <c r="P33" i="57"/>
  <c r="P441" i="57"/>
  <c r="P417" i="57"/>
  <c r="O426" i="57"/>
  <c r="O402" i="57"/>
  <c r="O405" i="57"/>
  <c r="P411" i="57"/>
  <c r="O441" i="57"/>
  <c r="O432" i="57"/>
  <c r="O435" i="57"/>
  <c r="P420" i="57"/>
  <c r="O420" i="57"/>
  <c r="O438" i="57"/>
  <c r="P435" i="57"/>
  <c r="O279" i="57"/>
  <c r="P432" i="57"/>
  <c r="O423" i="57"/>
  <c r="P396" i="57"/>
  <c r="P423" i="57"/>
  <c r="P444" i="57"/>
  <c r="O396" i="57"/>
  <c r="O91" i="57"/>
  <c r="O46" i="57"/>
  <c r="O127" i="57"/>
  <c r="P455" i="57"/>
  <c r="O399" i="57"/>
  <c r="O383" i="57"/>
  <c r="O444" i="57"/>
  <c r="O392" i="57"/>
  <c r="O235" i="57"/>
  <c r="O408" i="57"/>
  <c r="O219" i="57"/>
  <c r="P414" i="57"/>
  <c r="O414" i="57"/>
  <c r="O369" i="57"/>
  <c r="P279" i="57"/>
  <c r="P91" i="57"/>
  <c r="P80" i="57"/>
  <c r="O80" i="57"/>
  <c r="P171" i="57"/>
  <c r="O452" i="57"/>
  <c r="O417" i="57"/>
  <c r="O180" i="57"/>
  <c r="P447" i="57"/>
  <c r="O69" i="57"/>
  <c r="P369" i="57"/>
  <c r="O323" i="57"/>
  <c r="P3" i="57"/>
  <c r="O102" i="57"/>
  <c r="O411" i="57"/>
  <c r="P219" i="57"/>
  <c r="O293" i="57"/>
  <c r="O153" i="57"/>
  <c r="O265" i="57"/>
  <c r="P323" i="57"/>
  <c r="O59" i="57"/>
  <c r="P235" i="57"/>
  <c r="P402" i="57"/>
  <c r="P339" i="57"/>
  <c r="O189" i="57"/>
  <c r="P307" i="57"/>
  <c r="O307" i="57"/>
  <c r="P203" i="57"/>
  <c r="P180" i="57"/>
  <c r="O3" i="57"/>
  <c r="P408" i="57"/>
  <c r="O447" i="57"/>
  <c r="O251" i="57"/>
  <c r="O162" i="57"/>
  <c r="O339" i="57"/>
  <c r="P140" i="57"/>
  <c r="O171" i="57"/>
  <c r="P429" i="57"/>
  <c r="P293" i="57"/>
  <c r="P102" i="57"/>
  <c r="P438" i="57"/>
  <c r="O140" i="57"/>
  <c r="O114" i="57"/>
  <c r="O429" i="57"/>
  <c r="P189" i="57"/>
  <c r="P358" i="57"/>
  <c r="O358" i="57"/>
  <c r="P383" i="57"/>
  <c r="P59" i="57"/>
  <c r="P426" i="57"/>
  <c r="P162" i="57"/>
  <c r="P251" i="57"/>
  <c r="P153" i="57"/>
  <c r="P114" i="57"/>
  <c r="P46" i="57"/>
  <c r="P69" i="57"/>
  <c r="P127" i="57"/>
  <c r="O203" i="57"/>
  <c r="P265" i="57"/>
  <c r="O64" i="56"/>
  <c r="N64" i="56"/>
  <c r="O175" i="56"/>
  <c r="N274" i="56"/>
  <c r="O157" i="56"/>
  <c r="O184" i="56"/>
  <c r="N288" i="56"/>
  <c r="N122" i="56"/>
  <c r="N184" i="56"/>
  <c r="N364" i="56"/>
  <c r="N334" i="56"/>
  <c r="O3" i="56"/>
  <c r="O440" i="56"/>
  <c r="N198" i="56"/>
  <c r="N260" i="56"/>
  <c r="N135" i="56"/>
  <c r="O274" i="56"/>
  <c r="O75" i="56"/>
  <c r="O135" i="56"/>
  <c r="O302" i="56"/>
  <c r="O353" i="56"/>
  <c r="N378" i="56"/>
  <c r="N97" i="56"/>
  <c r="N166" i="56"/>
  <c r="O86" i="56"/>
  <c r="N28" i="56"/>
  <c r="N246" i="56"/>
  <c r="O122" i="56"/>
  <c r="N41" i="56"/>
  <c r="O166" i="56"/>
  <c r="N86" i="56"/>
  <c r="O28" i="56"/>
  <c r="O109" i="56"/>
  <c r="O334" i="56"/>
  <c r="O318" i="56"/>
  <c r="O246" i="56"/>
  <c r="N318" i="56"/>
  <c r="O41" i="56"/>
  <c r="O15" i="56"/>
  <c r="J440" i="55"/>
  <c r="M445" i="55"/>
  <c r="L440" i="55"/>
  <c r="L445" i="55"/>
  <c r="K445" i="55"/>
  <c r="P434" i="55"/>
  <c r="L448" i="55"/>
  <c r="O447" i="55"/>
  <c r="N439" i="55"/>
  <c r="N436" i="55"/>
  <c r="O439" i="55"/>
  <c r="N443" i="55"/>
  <c r="O435" i="55"/>
  <c r="L434" i="55"/>
  <c r="K434" i="55"/>
  <c r="O449" i="55"/>
  <c r="O448" i="55" s="1"/>
  <c r="M448" i="55"/>
  <c r="O450" i="55"/>
  <c r="L437" i="55"/>
  <c r="N449" i="55"/>
  <c r="J448" i="55"/>
  <c r="N450" i="55"/>
  <c r="P445" i="55"/>
  <c r="J445" i="55"/>
  <c r="O446" i="55"/>
  <c r="N445" i="55"/>
  <c r="N446" i="55"/>
  <c r="N447" i="55"/>
  <c r="N442" i="55"/>
  <c r="O436" i="55"/>
  <c r="J437" i="55"/>
  <c r="K440" i="55"/>
  <c r="N440" i="55" s="1"/>
  <c r="K437" i="55"/>
  <c r="P437" i="55"/>
  <c r="N444" i="55"/>
  <c r="O444" i="55"/>
  <c r="O443" i="55" s="1"/>
  <c r="P440" i="55"/>
  <c r="O442" i="55"/>
  <c r="N441" i="55"/>
  <c r="O441" i="55"/>
  <c r="O440" i="55" s="1"/>
  <c r="N438" i="55"/>
  <c r="O438" i="55"/>
  <c r="N435" i="55"/>
  <c r="J434" i="55"/>
  <c r="O434" i="55" l="1"/>
  <c r="N434" i="55"/>
  <c r="N448" i="55"/>
  <c r="O445" i="55"/>
  <c r="N437" i="55"/>
  <c r="O437" i="55"/>
  <c r="P433" i="55"/>
  <c r="P432" i="55"/>
  <c r="J433" i="55"/>
  <c r="K433" i="55"/>
  <c r="L433" i="55"/>
  <c r="K432" i="55"/>
  <c r="L432" i="55"/>
  <c r="J432" i="55"/>
  <c r="C433" i="55"/>
  <c r="C432" i="55"/>
  <c r="P430" i="55"/>
  <c r="P429" i="55"/>
  <c r="J430" i="55"/>
  <c r="K430" i="55"/>
  <c r="L430" i="55"/>
  <c r="K429" i="55"/>
  <c r="L429" i="55"/>
  <c r="J429" i="55"/>
  <c r="C430" i="55"/>
  <c r="C429" i="55"/>
  <c r="P427" i="55"/>
  <c r="P426" i="55"/>
  <c r="J427" i="55"/>
  <c r="K427" i="55"/>
  <c r="L427" i="55"/>
  <c r="K426" i="55"/>
  <c r="L426" i="55"/>
  <c r="J426" i="55"/>
  <c r="C427" i="55"/>
  <c r="C426" i="55"/>
  <c r="P424" i="55"/>
  <c r="P423" i="55"/>
  <c r="J424" i="55"/>
  <c r="K424" i="55"/>
  <c r="L424" i="55"/>
  <c r="K423" i="55"/>
  <c r="L423" i="55"/>
  <c r="J423" i="55"/>
  <c r="J422" i="55" s="1"/>
  <c r="C424" i="55"/>
  <c r="C423" i="55"/>
  <c r="P421" i="55"/>
  <c r="P420" i="55"/>
  <c r="J421" i="55"/>
  <c r="K421" i="55"/>
  <c r="L421" i="55"/>
  <c r="K420" i="55"/>
  <c r="L420" i="55"/>
  <c r="J420" i="55"/>
  <c r="C421" i="55"/>
  <c r="C420" i="55"/>
  <c r="P418" i="55"/>
  <c r="P417" i="55"/>
  <c r="J418" i="55"/>
  <c r="K418" i="55"/>
  <c r="L418" i="55"/>
  <c r="K417" i="55"/>
  <c r="L417" i="55"/>
  <c r="J417" i="55"/>
  <c r="C418" i="55"/>
  <c r="C417" i="55"/>
  <c r="P415" i="55"/>
  <c r="P414" i="55"/>
  <c r="J415" i="55"/>
  <c r="K415" i="55"/>
  <c r="L415" i="55"/>
  <c r="K414" i="55"/>
  <c r="K413" i="55" s="1"/>
  <c r="L414" i="55"/>
  <c r="J414" i="55"/>
  <c r="J413" i="55" s="1"/>
  <c r="C415" i="55"/>
  <c r="C414" i="55"/>
  <c r="P412" i="55"/>
  <c r="P411" i="55"/>
  <c r="J412" i="55"/>
  <c r="K412" i="55"/>
  <c r="L412" i="55"/>
  <c r="K411" i="55"/>
  <c r="L411" i="55"/>
  <c r="J411" i="55"/>
  <c r="C412" i="55"/>
  <c r="C411" i="55"/>
  <c r="P409" i="55"/>
  <c r="P408" i="55"/>
  <c r="J409" i="55"/>
  <c r="K409" i="55"/>
  <c r="L409" i="55"/>
  <c r="K408" i="55"/>
  <c r="L408" i="55"/>
  <c r="J408" i="55"/>
  <c r="C409" i="55"/>
  <c r="C408" i="55"/>
  <c r="P406" i="55"/>
  <c r="P405" i="55"/>
  <c r="J406" i="55"/>
  <c r="K406" i="55"/>
  <c r="L406" i="55"/>
  <c r="K405" i="55"/>
  <c r="L405" i="55"/>
  <c r="J405" i="55"/>
  <c r="C406" i="55"/>
  <c r="C405" i="55"/>
  <c r="P403" i="55"/>
  <c r="P402" i="55"/>
  <c r="J403" i="55"/>
  <c r="K403" i="55"/>
  <c r="L403" i="55"/>
  <c r="K402" i="55"/>
  <c r="L402" i="55"/>
  <c r="J402" i="55"/>
  <c r="C403" i="55"/>
  <c r="C402" i="55"/>
  <c r="P400" i="55"/>
  <c r="P399" i="55"/>
  <c r="J400" i="55"/>
  <c r="K400" i="55"/>
  <c r="L400" i="55"/>
  <c r="K399" i="55"/>
  <c r="L399" i="55"/>
  <c r="J399" i="55"/>
  <c r="C400" i="55"/>
  <c r="C399" i="55"/>
  <c r="P397" i="55"/>
  <c r="P396" i="55"/>
  <c r="J397" i="55"/>
  <c r="K397" i="55"/>
  <c r="L397" i="55"/>
  <c r="K396" i="55"/>
  <c r="L396" i="55"/>
  <c r="J396" i="55"/>
  <c r="C397" i="55"/>
  <c r="C396" i="55"/>
  <c r="P394" i="55"/>
  <c r="P393" i="55"/>
  <c r="J394" i="55"/>
  <c r="K394" i="55"/>
  <c r="L394" i="55"/>
  <c r="K393" i="55"/>
  <c r="L393" i="55"/>
  <c r="J393" i="55"/>
  <c r="C394" i="55"/>
  <c r="C393" i="55"/>
  <c r="P391" i="55"/>
  <c r="P390" i="55"/>
  <c r="J391" i="55"/>
  <c r="K391" i="55"/>
  <c r="L391" i="55"/>
  <c r="K390" i="55"/>
  <c r="L390" i="55"/>
  <c r="L389" i="55" s="1"/>
  <c r="J390" i="55"/>
  <c r="C391" i="55"/>
  <c r="C390" i="55"/>
  <c r="J388" i="55"/>
  <c r="K388" i="55"/>
  <c r="L388" i="55"/>
  <c r="K387" i="55"/>
  <c r="L387" i="55"/>
  <c r="P388" i="55"/>
  <c r="P387" i="55"/>
  <c r="J387" i="55"/>
  <c r="C388" i="55"/>
  <c r="C387" i="55"/>
  <c r="P380" i="55"/>
  <c r="P381" i="55"/>
  <c r="P382" i="55"/>
  <c r="P383" i="55"/>
  <c r="P384" i="55"/>
  <c r="P379" i="55"/>
  <c r="J380" i="55"/>
  <c r="K380" i="55"/>
  <c r="L380" i="55"/>
  <c r="M380" i="55"/>
  <c r="J381" i="55"/>
  <c r="K381" i="55"/>
  <c r="L381" i="55"/>
  <c r="M381" i="55"/>
  <c r="J382" i="55"/>
  <c r="K382" i="55"/>
  <c r="L382" i="55"/>
  <c r="M382" i="55"/>
  <c r="J383" i="55"/>
  <c r="K383" i="55"/>
  <c r="L383" i="55"/>
  <c r="M383" i="55"/>
  <c r="J384" i="55"/>
  <c r="K384" i="55"/>
  <c r="L384" i="55"/>
  <c r="M384" i="55"/>
  <c r="K379" i="55"/>
  <c r="L379" i="55"/>
  <c r="M379" i="55"/>
  <c r="J379" i="55"/>
  <c r="C384" i="55"/>
  <c r="C383" i="55"/>
  <c r="C382" i="55"/>
  <c r="C381" i="55"/>
  <c r="C380" i="55"/>
  <c r="C379" i="55"/>
  <c r="P366" i="55"/>
  <c r="P367" i="55"/>
  <c r="P368" i="55"/>
  <c r="P369" i="55"/>
  <c r="P370" i="55"/>
  <c r="P371" i="55"/>
  <c r="P372" i="55"/>
  <c r="P373" i="55"/>
  <c r="P374" i="55"/>
  <c r="P375" i="55"/>
  <c r="P376" i="55"/>
  <c r="P377" i="55"/>
  <c r="P365" i="55"/>
  <c r="J366" i="55"/>
  <c r="K366" i="55"/>
  <c r="L366" i="55"/>
  <c r="M366" i="55"/>
  <c r="J367" i="55"/>
  <c r="K367" i="55"/>
  <c r="L367" i="55"/>
  <c r="M367" i="55"/>
  <c r="J368" i="55"/>
  <c r="K368" i="55"/>
  <c r="L368" i="55"/>
  <c r="M368" i="55"/>
  <c r="J369" i="55"/>
  <c r="K369" i="55"/>
  <c r="L369" i="55"/>
  <c r="M369" i="55"/>
  <c r="J370" i="55"/>
  <c r="K370" i="55"/>
  <c r="L370" i="55"/>
  <c r="M370" i="55"/>
  <c r="J371" i="55"/>
  <c r="K371" i="55"/>
  <c r="L371" i="55"/>
  <c r="M371" i="55"/>
  <c r="J372" i="55"/>
  <c r="K372" i="55"/>
  <c r="L372" i="55"/>
  <c r="M372" i="55"/>
  <c r="J373" i="55"/>
  <c r="K373" i="55"/>
  <c r="L373" i="55"/>
  <c r="M373" i="55"/>
  <c r="J374" i="55"/>
  <c r="K374" i="55"/>
  <c r="L374" i="55"/>
  <c r="M374" i="55"/>
  <c r="J375" i="55"/>
  <c r="K375" i="55"/>
  <c r="L375" i="55"/>
  <c r="M375" i="55"/>
  <c r="J376" i="55"/>
  <c r="K376" i="55"/>
  <c r="L376" i="55"/>
  <c r="M376" i="55"/>
  <c r="J377" i="55"/>
  <c r="K377" i="55"/>
  <c r="L377" i="55"/>
  <c r="M377" i="55"/>
  <c r="K365" i="55"/>
  <c r="L365" i="55"/>
  <c r="M365" i="55"/>
  <c r="J365" i="55"/>
  <c r="C377" i="55"/>
  <c r="C376" i="55"/>
  <c r="C375" i="55"/>
  <c r="C374" i="55"/>
  <c r="C373" i="55"/>
  <c r="C372" i="55"/>
  <c r="C371" i="55"/>
  <c r="C370" i="55"/>
  <c r="C369" i="55"/>
  <c r="C368" i="55"/>
  <c r="C367" i="55"/>
  <c r="C366" i="55"/>
  <c r="C365" i="55"/>
  <c r="P355" i="55"/>
  <c r="P356" i="55"/>
  <c r="P357" i="55"/>
  <c r="P358" i="55"/>
  <c r="P359" i="55"/>
  <c r="P360" i="55"/>
  <c r="P361" i="55"/>
  <c r="P362" i="55"/>
  <c r="P363" i="55"/>
  <c r="P354" i="55"/>
  <c r="J355" i="55"/>
  <c r="K355" i="55"/>
  <c r="L355" i="55"/>
  <c r="M355" i="55"/>
  <c r="J356" i="55"/>
  <c r="K356" i="55"/>
  <c r="L356" i="55"/>
  <c r="M356" i="55"/>
  <c r="J357" i="55"/>
  <c r="K357" i="55"/>
  <c r="L357" i="55"/>
  <c r="M357" i="55"/>
  <c r="J358" i="55"/>
  <c r="K358" i="55"/>
  <c r="L358" i="55"/>
  <c r="M358" i="55"/>
  <c r="J359" i="55"/>
  <c r="K359" i="55"/>
  <c r="L359" i="55"/>
  <c r="M359" i="55"/>
  <c r="J360" i="55"/>
  <c r="K360" i="55"/>
  <c r="L360" i="55"/>
  <c r="M360" i="55"/>
  <c r="J361" i="55"/>
  <c r="K361" i="55"/>
  <c r="L361" i="55"/>
  <c r="M361" i="55"/>
  <c r="J362" i="55"/>
  <c r="K362" i="55"/>
  <c r="L362" i="55"/>
  <c r="M362" i="55"/>
  <c r="J363" i="55"/>
  <c r="K363" i="55"/>
  <c r="L363" i="55"/>
  <c r="M363" i="55"/>
  <c r="K354" i="55"/>
  <c r="L354" i="55"/>
  <c r="M354" i="55"/>
  <c r="J354" i="55"/>
  <c r="C363" i="55"/>
  <c r="C362" i="55"/>
  <c r="C361" i="55"/>
  <c r="C360" i="55"/>
  <c r="C359" i="55"/>
  <c r="C358" i="55"/>
  <c r="C357" i="55"/>
  <c r="C356" i="55"/>
  <c r="C355" i="55"/>
  <c r="C354" i="55"/>
  <c r="P336" i="55"/>
  <c r="P337" i="55"/>
  <c r="P338" i="55"/>
  <c r="P339" i="55"/>
  <c r="P340" i="55"/>
  <c r="P341" i="55"/>
  <c r="P342" i="55"/>
  <c r="P343" i="55"/>
  <c r="P344" i="55"/>
  <c r="P345" i="55"/>
  <c r="P346" i="55"/>
  <c r="P347" i="55"/>
  <c r="P348" i="55"/>
  <c r="P349" i="55"/>
  <c r="P350" i="55"/>
  <c r="P351" i="55"/>
  <c r="P352" i="55"/>
  <c r="P335" i="55"/>
  <c r="J336" i="55"/>
  <c r="K336" i="55"/>
  <c r="L336" i="55"/>
  <c r="M336" i="55"/>
  <c r="J337" i="55"/>
  <c r="K337" i="55"/>
  <c r="L337" i="55"/>
  <c r="M337" i="55"/>
  <c r="J338" i="55"/>
  <c r="K338" i="55"/>
  <c r="L338" i="55"/>
  <c r="M338" i="55"/>
  <c r="J339" i="55"/>
  <c r="K339" i="55"/>
  <c r="L339" i="55"/>
  <c r="M339" i="55"/>
  <c r="J340" i="55"/>
  <c r="K340" i="55"/>
  <c r="L340" i="55"/>
  <c r="M340" i="55"/>
  <c r="J341" i="55"/>
  <c r="K341" i="55"/>
  <c r="L341" i="55"/>
  <c r="M341" i="55"/>
  <c r="J342" i="55"/>
  <c r="K342" i="55"/>
  <c r="L342" i="55"/>
  <c r="M342" i="55"/>
  <c r="J343" i="55"/>
  <c r="K343" i="55"/>
  <c r="L343" i="55"/>
  <c r="M343" i="55"/>
  <c r="J344" i="55"/>
  <c r="K344" i="55"/>
  <c r="L344" i="55"/>
  <c r="M344" i="55"/>
  <c r="J345" i="55"/>
  <c r="K345" i="55"/>
  <c r="L345" i="55"/>
  <c r="M345" i="55"/>
  <c r="J346" i="55"/>
  <c r="K346" i="55"/>
  <c r="L346" i="55"/>
  <c r="M346" i="55"/>
  <c r="J347" i="55"/>
  <c r="K347" i="55"/>
  <c r="L347" i="55"/>
  <c r="M347" i="55"/>
  <c r="J348" i="55"/>
  <c r="K348" i="55"/>
  <c r="L348" i="55"/>
  <c r="M348" i="55"/>
  <c r="J349" i="55"/>
  <c r="K349" i="55"/>
  <c r="L349" i="55"/>
  <c r="M349" i="55"/>
  <c r="J350" i="55"/>
  <c r="K350" i="55"/>
  <c r="L350" i="55"/>
  <c r="M350" i="55"/>
  <c r="J351" i="55"/>
  <c r="K351" i="55"/>
  <c r="L351" i="55"/>
  <c r="M351" i="55"/>
  <c r="J352" i="55"/>
  <c r="K352" i="55"/>
  <c r="L352" i="55"/>
  <c r="M352" i="55"/>
  <c r="K335" i="55"/>
  <c r="L335" i="55"/>
  <c r="M335" i="55"/>
  <c r="J335" i="55"/>
  <c r="C350" i="55"/>
  <c r="C351" i="55"/>
  <c r="C352" i="55"/>
  <c r="C349" i="55"/>
  <c r="C348" i="55"/>
  <c r="C347" i="55"/>
  <c r="C346" i="55"/>
  <c r="C345" i="55"/>
  <c r="C344" i="55"/>
  <c r="C343" i="55"/>
  <c r="C342" i="55"/>
  <c r="C341" i="55"/>
  <c r="C340" i="55"/>
  <c r="C339" i="55"/>
  <c r="C338" i="55"/>
  <c r="C337" i="55"/>
  <c r="C336" i="55"/>
  <c r="C335" i="55"/>
  <c r="P320" i="55"/>
  <c r="P321" i="55"/>
  <c r="P322" i="55"/>
  <c r="P323" i="55"/>
  <c r="P324" i="55"/>
  <c r="P325" i="55"/>
  <c r="P326" i="55"/>
  <c r="P327" i="55"/>
  <c r="P328" i="55"/>
  <c r="P329" i="55"/>
  <c r="P330" i="55"/>
  <c r="P331" i="55"/>
  <c r="P332" i="55"/>
  <c r="P333" i="55"/>
  <c r="P319" i="55"/>
  <c r="J320" i="55"/>
  <c r="K320" i="55"/>
  <c r="L320" i="55"/>
  <c r="M320" i="55"/>
  <c r="J321" i="55"/>
  <c r="K321" i="55"/>
  <c r="L321" i="55"/>
  <c r="M321" i="55"/>
  <c r="J322" i="55"/>
  <c r="K322" i="55"/>
  <c r="L322" i="55"/>
  <c r="M322" i="55"/>
  <c r="J323" i="55"/>
  <c r="K323" i="55"/>
  <c r="L323" i="55"/>
  <c r="M323" i="55"/>
  <c r="J324" i="55"/>
  <c r="K324" i="55"/>
  <c r="L324" i="55"/>
  <c r="M324" i="55"/>
  <c r="J325" i="55"/>
  <c r="K325" i="55"/>
  <c r="L325" i="55"/>
  <c r="M325" i="55"/>
  <c r="J326" i="55"/>
  <c r="K326" i="55"/>
  <c r="L326" i="55"/>
  <c r="M326" i="55"/>
  <c r="J327" i="55"/>
  <c r="K327" i="55"/>
  <c r="L327" i="55"/>
  <c r="M327" i="55"/>
  <c r="J328" i="55"/>
  <c r="K328" i="55"/>
  <c r="L328" i="55"/>
  <c r="M328" i="55"/>
  <c r="J329" i="55"/>
  <c r="K329" i="55"/>
  <c r="L329" i="55"/>
  <c r="M329" i="55"/>
  <c r="J330" i="55"/>
  <c r="K330" i="55"/>
  <c r="L330" i="55"/>
  <c r="M330" i="55"/>
  <c r="J331" i="55"/>
  <c r="K331" i="55"/>
  <c r="L331" i="55"/>
  <c r="M331" i="55"/>
  <c r="J332" i="55"/>
  <c r="K332" i="55"/>
  <c r="L332" i="55"/>
  <c r="M332" i="55"/>
  <c r="J333" i="55"/>
  <c r="K333" i="55"/>
  <c r="L333" i="55"/>
  <c r="M333" i="55"/>
  <c r="K319" i="55"/>
  <c r="L319" i="55"/>
  <c r="M319" i="55"/>
  <c r="J319" i="55"/>
  <c r="C333" i="55"/>
  <c r="C332" i="55"/>
  <c r="C331" i="55"/>
  <c r="C330" i="55"/>
  <c r="C329" i="55"/>
  <c r="C328" i="55"/>
  <c r="C327" i="55"/>
  <c r="C326" i="55"/>
  <c r="C325" i="55"/>
  <c r="C324" i="55"/>
  <c r="C323" i="55"/>
  <c r="C322" i="55"/>
  <c r="C321" i="55"/>
  <c r="C320" i="55"/>
  <c r="C319" i="55"/>
  <c r="J304" i="55"/>
  <c r="K304" i="55"/>
  <c r="L304" i="55"/>
  <c r="M304" i="55"/>
  <c r="J305" i="55"/>
  <c r="K305" i="55"/>
  <c r="L305" i="55"/>
  <c r="M305" i="55"/>
  <c r="J306" i="55"/>
  <c r="K306" i="55"/>
  <c r="L306" i="55"/>
  <c r="M306" i="55"/>
  <c r="J307" i="55"/>
  <c r="K307" i="55"/>
  <c r="L307" i="55"/>
  <c r="M307" i="55"/>
  <c r="J308" i="55"/>
  <c r="K308" i="55"/>
  <c r="L308" i="55"/>
  <c r="M308" i="55"/>
  <c r="J309" i="55"/>
  <c r="K309" i="55"/>
  <c r="L309" i="55"/>
  <c r="M309" i="55"/>
  <c r="J310" i="55"/>
  <c r="K310" i="55"/>
  <c r="L310" i="55"/>
  <c r="M310" i="55"/>
  <c r="J311" i="55"/>
  <c r="K311" i="55"/>
  <c r="L311" i="55"/>
  <c r="M311" i="55"/>
  <c r="J312" i="55"/>
  <c r="K312" i="55"/>
  <c r="L312" i="55"/>
  <c r="M312" i="55"/>
  <c r="J313" i="55"/>
  <c r="K313" i="55"/>
  <c r="L313" i="55"/>
  <c r="M313" i="55"/>
  <c r="J314" i="55"/>
  <c r="K314" i="55"/>
  <c r="L314" i="55"/>
  <c r="M314" i="55"/>
  <c r="J315" i="55"/>
  <c r="K315" i="55"/>
  <c r="L315" i="55"/>
  <c r="M315" i="55"/>
  <c r="J316" i="55"/>
  <c r="K316" i="55"/>
  <c r="L316" i="55"/>
  <c r="M316" i="55"/>
  <c r="J317" i="55"/>
  <c r="K317" i="55"/>
  <c r="L317" i="55"/>
  <c r="M317" i="55"/>
  <c r="K303" i="55"/>
  <c r="L303" i="55"/>
  <c r="M303" i="55"/>
  <c r="J303" i="55"/>
  <c r="P304" i="55"/>
  <c r="P305" i="55"/>
  <c r="P306" i="55"/>
  <c r="P307" i="55"/>
  <c r="P308" i="55"/>
  <c r="P309" i="55"/>
  <c r="P310" i="55"/>
  <c r="P311" i="55"/>
  <c r="P312" i="55"/>
  <c r="P313" i="55"/>
  <c r="P314" i="55"/>
  <c r="P315" i="55"/>
  <c r="P316" i="55"/>
  <c r="P317" i="55"/>
  <c r="P303" i="55"/>
  <c r="C316" i="55"/>
  <c r="C317" i="55"/>
  <c r="C315" i="55"/>
  <c r="C314" i="55"/>
  <c r="C313" i="55"/>
  <c r="C312" i="55"/>
  <c r="C311" i="55"/>
  <c r="C310" i="55"/>
  <c r="C309" i="55"/>
  <c r="C308" i="55"/>
  <c r="C307" i="55"/>
  <c r="C306" i="55"/>
  <c r="C305" i="55"/>
  <c r="C304" i="55"/>
  <c r="C303" i="55"/>
  <c r="P290" i="55"/>
  <c r="P291" i="55"/>
  <c r="P292" i="55"/>
  <c r="P293" i="55"/>
  <c r="P294" i="55"/>
  <c r="P295" i="55"/>
  <c r="P296" i="55"/>
  <c r="P297" i="55"/>
  <c r="P298" i="55"/>
  <c r="P299" i="55"/>
  <c r="P300" i="55"/>
  <c r="P301" i="55"/>
  <c r="P289" i="55"/>
  <c r="J290" i="55"/>
  <c r="K290" i="55"/>
  <c r="L290" i="55"/>
  <c r="M290" i="55"/>
  <c r="J291" i="55"/>
  <c r="K291" i="55"/>
  <c r="L291" i="55"/>
  <c r="M291" i="55"/>
  <c r="J292" i="55"/>
  <c r="K292" i="55"/>
  <c r="L292" i="55"/>
  <c r="M292" i="55"/>
  <c r="J293" i="55"/>
  <c r="K293" i="55"/>
  <c r="L293" i="55"/>
  <c r="M293" i="55"/>
  <c r="J294" i="55"/>
  <c r="K294" i="55"/>
  <c r="L294" i="55"/>
  <c r="M294" i="55"/>
  <c r="J295" i="55"/>
  <c r="K295" i="55"/>
  <c r="L295" i="55"/>
  <c r="M295" i="55"/>
  <c r="J296" i="55"/>
  <c r="K296" i="55"/>
  <c r="L296" i="55"/>
  <c r="M296" i="55"/>
  <c r="J297" i="55"/>
  <c r="K297" i="55"/>
  <c r="L297" i="55"/>
  <c r="M297" i="55"/>
  <c r="J298" i="55"/>
  <c r="K298" i="55"/>
  <c r="L298" i="55"/>
  <c r="M298" i="55"/>
  <c r="J299" i="55"/>
  <c r="K299" i="55"/>
  <c r="L299" i="55"/>
  <c r="M299" i="55"/>
  <c r="J300" i="55"/>
  <c r="K300" i="55"/>
  <c r="L300" i="55"/>
  <c r="M300" i="55"/>
  <c r="J301" i="55"/>
  <c r="K301" i="55"/>
  <c r="L301" i="55"/>
  <c r="M301" i="55"/>
  <c r="K289" i="55"/>
  <c r="L289" i="55"/>
  <c r="M289" i="55"/>
  <c r="J289" i="55"/>
  <c r="C301" i="55"/>
  <c r="C300" i="55"/>
  <c r="C299" i="55"/>
  <c r="C298" i="55"/>
  <c r="C297" i="55"/>
  <c r="C296" i="55"/>
  <c r="C295" i="55"/>
  <c r="C294" i="55"/>
  <c r="C293" i="55"/>
  <c r="C292" i="55"/>
  <c r="C291" i="55"/>
  <c r="C290" i="55"/>
  <c r="C289" i="55"/>
  <c r="P276" i="55"/>
  <c r="P277" i="55"/>
  <c r="P278" i="55"/>
  <c r="P279" i="55"/>
  <c r="P280" i="55"/>
  <c r="P281" i="55"/>
  <c r="P282" i="55"/>
  <c r="P283" i="55"/>
  <c r="P284" i="55"/>
  <c r="P285" i="55"/>
  <c r="P286" i="55"/>
  <c r="P287" i="55"/>
  <c r="P275" i="55"/>
  <c r="J276" i="55"/>
  <c r="K276" i="55"/>
  <c r="L276" i="55"/>
  <c r="M276" i="55"/>
  <c r="J277" i="55"/>
  <c r="K277" i="55"/>
  <c r="L277" i="55"/>
  <c r="M277" i="55"/>
  <c r="J278" i="55"/>
  <c r="K278" i="55"/>
  <c r="L278" i="55"/>
  <c r="M278" i="55"/>
  <c r="J279" i="55"/>
  <c r="K279" i="55"/>
  <c r="L279" i="55"/>
  <c r="M279" i="55"/>
  <c r="J280" i="55"/>
  <c r="K280" i="55"/>
  <c r="L280" i="55"/>
  <c r="M280" i="55"/>
  <c r="J281" i="55"/>
  <c r="K281" i="55"/>
  <c r="L281" i="55"/>
  <c r="M281" i="55"/>
  <c r="J282" i="55"/>
  <c r="K282" i="55"/>
  <c r="L282" i="55"/>
  <c r="M282" i="55"/>
  <c r="J283" i="55"/>
  <c r="K283" i="55"/>
  <c r="L283" i="55"/>
  <c r="M283" i="55"/>
  <c r="J284" i="55"/>
  <c r="K284" i="55"/>
  <c r="L284" i="55"/>
  <c r="M284" i="55"/>
  <c r="J285" i="55"/>
  <c r="K285" i="55"/>
  <c r="L285" i="55"/>
  <c r="M285" i="55"/>
  <c r="J286" i="55"/>
  <c r="K286" i="55"/>
  <c r="L286" i="55"/>
  <c r="M286" i="55"/>
  <c r="J287" i="55"/>
  <c r="K287" i="55"/>
  <c r="L287" i="55"/>
  <c r="M287" i="55"/>
  <c r="K275" i="55"/>
  <c r="L275" i="55"/>
  <c r="M275" i="55"/>
  <c r="J275" i="55"/>
  <c r="C287" i="55"/>
  <c r="C286" i="55"/>
  <c r="C285" i="55"/>
  <c r="C284" i="55"/>
  <c r="C283" i="55"/>
  <c r="C282" i="55"/>
  <c r="C281" i="55"/>
  <c r="C280" i="55"/>
  <c r="C279" i="55"/>
  <c r="C278" i="55"/>
  <c r="C277" i="55"/>
  <c r="C276" i="55"/>
  <c r="C275" i="55"/>
  <c r="P262" i="55"/>
  <c r="P263" i="55"/>
  <c r="P264" i="55"/>
  <c r="P265" i="55"/>
  <c r="P266" i="55"/>
  <c r="P267" i="55"/>
  <c r="P268" i="55"/>
  <c r="P269" i="55"/>
  <c r="P270" i="55"/>
  <c r="P271" i="55"/>
  <c r="P272" i="55"/>
  <c r="P273" i="55"/>
  <c r="P261" i="55"/>
  <c r="J262" i="55"/>
  <c r="K262" i="55"/>
  <c r="L262" i="55"/>
  <c r="M262" i="55"/>
  <c r="J263" i="55"/>
  <c r="K263" i="55"/>
  <c r="L263" i="55"/>
  <c r="M263" i="55"/>
  <c r="J264" i="55"/>
  <c r="K264" i="55"/>
  <c r="L264" i="55"/>
  <c r="M264" i="55"/>
  <c r="J265" i="55"/>
  <c r="K265" i="55"/>
  <c r="L265" i="55"/>
  <c r="M265" i="55"/>
  <c r="J266" i="55"/>
  <c r="K266" i="55"/>
  <c r="L266" i="55"/>
  <c r="M266" i="55"/>
  <c r="J267" i="55"/>
  <c r="K267" i="55"/>
  <c r="L267" i="55"/>
  <c r="M267" i="55"/>
  <c r="J268" i="55"/>
  <c r="K268" i="55"/>
  <c r="L268" i="55"/>
  <c r="M268" i="55"/>
  <c r="J269" i="55"/>
  <c r="K269" i="55"/>
  <c r="L269" i="55"/>
  <c r="M269" i="55"/>
  <c r="J270" i="55"/>
  <c r="K270" i="55"/>
  <c r="L270" i="55"/>
  <c r="M270" i="55"/>
  <c r="J271" i="55"/>
  <c r="K271" i="55"/>
  <c r="L271" i="55"/>
  <c r="M271" i="55"/>
  <c r="J272" i="55"/>
  <c r="K272" i="55"/>
  <c r="L272" i="55"/>
  <c r="M272" i="55"/>
  <c r="J273" i="55"/>
  <c r="K273" i="55"/>
  <c r="L273" i="55"/>
  <c r="M273" i="55"/>
  <c r="K261" i="55"/>
  <c r="L261" i="55"/>
  <c r="M261" i="55"/>
  <c r="J261" i="55"/>
  <c r="C273" i="55"/>
  <c r="C272" i="55"/>
  <c r="C271" i="55"/>
  <c r="C270" i="55"/>
  <c r="C269" i="55"/>
  <c r="C268" i="55"/>
  <c r="C267" i="55"/>
  <c r="C266" i="55"/>
  <c r="C265" i="55"/>
  <c r="C264" i="55"/>
  <c r="C263" i="55"/>
  <c r="C262" i="55"/>
  <c r="C261" i="55"/>
  <c r="P248" i="55"/>
  <c r="P249" i="55"/>
  <c r="P250" i="55"/>
  <c r="P251" i="55"/>
  <c r="P252" i="55"/>
  <c r="P253" i="55"/>
  <c r="P254" i="55"/>
  <c r="P255" i="55"/>
  <c r="P256" i="55"/>
  <c r="P257" i="55"/>
  <c r="P258" i="55"/>
  <c r="P259" i="55"/>
  <c r="P247" i="55"/>
  <c r="J248" i="55"/>
  <c r="K248" i="55"/>
  <c r="L248" i="55"/>
  <c r="M248" i="55"/>
  <c r="J249" i="55"/>
  <c r="K249" i="55"/>
  <c r="L249" i="55"/>
  <c r="M249" i="55"/>
  <c r="J250" i="55"/>
  <c r="K250" i="55"/>
  <c r="L250" i="55"/>
  <c r="M250" i="55"/>
  <c r="J251" i="55"/>
  <c r="K251" i="55"/>
  <c r="L251" i="55"/>
  <c r="M251" i="55"/>
  <c r="J252" i="55"/>
  <c r="K252" i="55"/>
  <c r="L252" i="55"/>
  <c r="M252" i="55"/>
  <c r="J253" i="55"/>
  <c r="K253" i="55"/>
  <c r="L253" i="55"/>
  <c r="M253" i="55"/>
  <c r="J254" i="55"/>
  <c r="K254" i="55"/>
  <c r="L254" i="55"/>
  <c r="M254" i="55"/>
  <c r="J255" i="55"/>
  <c r="K255" i="55"/>
  <c r="L255" i="55"/>
  <c r="M255" i="55"/>
  <c r="J256" i="55"/>
  <c r="K256" i="55"/>
  <c r="L256" i="55"/>
  <c r="M256" i="55"/>
  <c r="J257" i="55"/>
  <c r="K257" i="55"/>
  <c r="L257" i="55"/>
  <c r="M257" i="55"/>
  <c r="J258" i="55"/>
  <c r="K258" i="55"/>
  <c r="L258" i="55"/>
  <c r="M258" i="55"/>
  <c r="J259" i="55"/>
  <c r="K259" i="55"/>
  <c r="L259" i="55"/>
  <c r="M259" i="55"/>
  <c r="K247" i="55"/>
  <c r="L247" i="55"/>
  <c r="M247" i="55"/>
  <c r="J247" i="55"/>
  <c r="C259" i="55"/>
  <c r="C258" i="55"/>
  <c r="C257" i="55"/>
  <c r="C256" i="55"/>
  <c r="C255" i="55"/>
  <c r="C254" i="55"/>
  <c r="C253" i="55"/>
  <c r="C252" i="55"/>
  <c r="C251" i="55"/>
  <c r="C250" i="55"/>
  <c r="C249" i="55"/>
  <c r="C248" i="55"/>
  <c r="C247" i="55"/>
  <c r="P232" i="55"/>
  <c r="P233" i="55"/>
  <c r="P234" i="55"/>
  <c r="P235" i="55"/>
  <c r="P236" i="55"/>
  <c r="P237" i="55"/>
  <c r="P238" i="55"/>
  <c r="P239" i="55"/>
  <c r="P240" i="55"/>
  <c r="P241" i="55"/>
  <c r="P242" i="55"/>
  <c r="P243" i="55"/>
  <c r="P244" i="55"/>
  <c r="P245" i="55"/>
  <c r="P231" i="55"/>
  <c r="J232" i="55"/>
  <c r="K232" i="55"/>
  <c r="L232" i="55"/>
  <c r="M232" i="55"/>
  <c r="J233" i="55"/>
  <c r="K233" i="55"/>
  <c r="L233" i="55"/>
  <c r="M233" i="55"/>
  <c r="J234" i="55"/>
  <c r="K234" i="55"/>
  <c r="L234" i="55"/>
  <c r="M234" i="55"/>
  <c r="J235" i="55"/>
  <c r="K235" i="55"/>
  <c r="L235" i="55"/>
  <c r="M235" i="55"/>
  <c r="J236" i="55"/>
  <c r="K236" i="55"/>
  <c r="L236" i="55"/>
  <c r="M236" i="55"/>
  <c r="J237" i="55"/>
  <c r="K237" i="55"/>
  <c r="L237" i="55"/>
  <c r="M237" i="55"/>
  <c r="J238" i="55"/>
  <c r="K238" i="55"/>
  <c r="L238" i="55"/>
  <c r="M238" i="55"/>
  <c r="J239" i="55"/>
  <c r="K239" i="55"/>
  <c r="L239" i="55"/>
  <c r="M239" i="55"/>
  <c r="J240" i="55"/>
  <c r="K240" i="55"/>
  <c r="L240" i="55"/>
  <c r="M240" i="55"/>
  <c r="J241" i="55"/>
  <c r="K241" i="55"/>
  <c r="L241" i="55"/>
  <c r="M241" i="55"/>
  <c r="J242" i="55"/>
  <c r="K242" i="55"/>
  <c r="L242" i="55"/>
  <c r="M242" i="55"/>
  <c r="J243" i="55"/>
  <c r="K243" i="55"/>
  <c r="L243" i="55"/>
  <c r="M243" i="55"/>
  <c r="J244" i="55"/>
  <c r="K244" i="55"/>
  <c r="L244" i="55"/>
  <c r="M244" i="55"/>
  <c r="J245" i="55"/>
  <c r="K245" i="55"/>
  <c r="L245" i="55"/>
  <c r="M245" i="55"/>
  <c r="K231" i="55"/>
  <c r="L231" i="55"/>
  <c r="M231" i="55"/>
  <c r="J231" i="55"/>
  <c r="C245" i="55"/>
  <c r="C244" i="55"/>
  <c r="C243" i="55"/>
  <c r="C242" i="55"/>
  <c r="C241" i="55"/>
  <c r="C240" i="55"/>
  <c r="C239" i="55"/>
  <c r="C238" i="55"/>
  <c r="C237" i="55"/>
  <c r="C236" i="55"/>
  <c r="C235" i="55"/>
  <c r="C234" i="55"/>
  <c r="C233" i="55"/>
  <c r="C232" i="55"/>
  <c r="C231" i="55"/>
  <c r="J216" i="55"/>
  <c r="K216" i="55"/>
  <c r="L216" i="55"/>
  <c r="M216" i="55"/>
  <c r="J217" i="55"/>
  <c r="K217" i="55"/>
  <c r="L217" i="55"/>
  <c r="M217" i="55"/>
  <c r="J218" i="55"/>
  <c r="K218" i="55"/>
  <c r="L218" i="55"/>
  <c r="M218" i="55"/>
  <c r="J219" i="55"/>
  <c r="K219" i="55"/>
  <c r="L219" i="55"/>
  <c r="M219" i="55"/>
  <c r="J220" i="55"/>
  <c r="K220" i="55"/>
  <c r="L220" i="55"/>
  <c r="M220" i="55"/>
  <c r="J221" i="55"/>
  <c r="K221" i="55"/>
  <c r="L221" i="55"/>
  <c r="M221" i="55"/>
  <c r="J222" i="55"/>
  <c r="K222" i="55"/>
  <c r="L222" i="55"/>
  <c r="M222" i="55"/>
  <c r="J223" i="55"/>
  <c r="K223" i="55"/>
  <c r="L223" i="55"/>
  <c r="M223" i="55"/>
  <c r="J224" i="55"/>
  <c r="K224" i="55"/>
  <c r="L224" i="55"/>
  <c r="M224" i="55"/>
  <c r="J225" i="55"/>
  <c r="K225" i="55"/>
  <c r="L225" i="55"/>
  <c r="M225" i="55"/>
  <c r="J226" i="55"/>
  <c r="K226" i="55"/>
  <c r="L226" i="55"/>
  <c r="M226" i="55"/>
  <c r="J227" i="55"/>
  <c r="K227" i="55"/>
  <c r="L227" i="55"/>
  <c r="M227" i="55"/>
  <c r="J228" i="55"/>
  <c r="K228" i="55"/>
  <c r="L228" i="55"/>
  <c r="M228" i="55"/>
  <c r="J229" i="55"/>
  <c r="K229" i="55"/>
  <c r="L229" i="55"/>
  <c r="M229" i="55"/>
  <c r="K215" i="55"/>
  <c r="L215" i="55"/>
  <c r="M215" i="55"/>
  <c r="J215" i="55"/>
  <c r="P216" i="55"/>
  <c r="P217" i="55"/>
  <c r="P218" i="55"/>
  <c r="P219" i="55"/>
  <c r="P220" i="55"/>
  <c r="P221" i="55"/>
  <c r="P222" i="55"/>
  <c r="P223" i="55"/>
  <c r="P224" i="55"/>
  <c r="P225" i="55"/>
  <c r="P226" i="55"/>
  <c r="P227" i="55"/>
  <c r="P228" i="55"/>
  <c r="P229" i="55"/>
  <c r="P215" i="55"/>
  <c r="C229" i="55"/>
  <c r="C228" i="55"/>
  <c r="C227" i="55"/>
  <c r="C226" i="55"/>
  <c r="C225" i="55"/>
  <c r="C224" i="55"/>
  <c r="C223" i="55"/>
  <c r="C222" i="55"/>
  <c r="C221" i="55"/>
  <c r="C220" i="55"/>
  <c r="C219" i="55"/>
  <c r="C218" i="55"/>
  <c r="C217" i="55"/>
  <c r="C216" i="55"/>
  <c r="C215" i="55"/>
  <c r="P200" i="55"/>
  <c r="P201" i="55"/>
  <c r="P202" i="55"/>
  <c r="P203" i="55"/>
  <c r="P204" i="55"/>
  <c r="P205" i="55"/>
  <c r="P206" i="55"/>
  <c r="P207" i="55"/>
  <c r="P208" i="55"/>
  <c r="P209" i="55"/>
  <c r="P210" i="55"/>
  <c r="P211" i="55"/>
  <c r="P212" i="55"/>
  <c r="P213" i="55"/>
  <c r="P199" i="55"/>
  <c r="J200" i="55"/>
  <c r="K200" i="55"/>
  <c r="L200" i="55"/>
  <c r="M200" i="55"/>
  <c r="J201" i="55"/>
  <c r="K201" i="55"/>
  <c r="L201" i="55"/>
  <c r="M201" i="55"/>
  <c r="J202" i="55"/>
  <c r="K202" i="55"/>
  <c r="L202" i="55"/>
  <c r="M202" i="55"/>
  <c r="J203" i="55"/>
  <c r="K203" i="55"/>
  <c r="L203" i="55"/>
  <c r="M203" i="55"/>
  <c r="J204" i="55"/>
  <c r="K204" i="55"/>
  <c r="L204" i="55"/>
  <c r="M204" i="55"/>
  <c r="J205" i="55"/>
  <c r="K205" i="55"/>
  <c r="L205" i="55"/>
  <c r="M205" i="55"/>
  <c r="J206" i="55"/>
  <c r="K206" i="55"/>
  <c r="L206" i="55"/>
  <c r="M206" i="55"/>
  <c r="J207" i="55"/>
  <c r="K207" i="55"/>
  <c r="L207" i="55"/>
  <c r="M207" i="55"/>
  <c r="J208" i="55"/>
  <c r="K208" i="55"/>
  <c r="L208" i="55"/>
  <c r="M208" i="55"/>
  <c r="J209" i="55"/>
  <c r="K209" i="55"/>
  <c r="L209" i="55"/>
  <c r="M209" i="55"/>
  <c r="J210" i="55"/>
  <c r="K210" i="55"/>
  <c r="L210" i="55"/>
  <c r="M210" i="55"/>
  <c r="J211" i="55"/>
  <c r="K211" i="55"/>
  <c r="L211" i="55"/>
  <c r="M211" i="55"/>
  <c r="J212" i="55"/>
  <c r="K212" i="55"/>
  <c r="L212" i="55"/>
  <c r="M212" i="55"/>
  <c r="J213" i="55"/>
  <c r="K213" i="55"/>
  <c r="L213" i="55"/>
  <c r="M213" i="55"/>
  <c r="K199" i="55"/>
  <c r="L199" i="55"/>
  <c r="M199" i="55"/>
  <c r="J199" i="55"/>
  <c r="C212" i="55"/>
  <c r="C213" i="55"/>
  <c r="C211" i="55"/>
  <c r="C210" i="55"/>
  <c r="C209" i="55"/>
  <c r="C208" i="55"/>
  <c r="C207" i="55"/>
  <c r="C206" i="55"/>
  <c r="C205" i="55"/>
  <c r="C204" i="55"/>
  <c r="C203" i="55"/>
  <c r="C202" i="55"/>
  <c r="C201" i="55"/>
  <c r="C200" i="55"/>
  <c r="C199" i="55"/>
  <c r="P186" i="55"/>
  <c r="P187" i="55"/>
  <c r="P188" i="55"/>
  <c r="P189" i="55"/>
  <c r="P190" i="55"/>
  <c r="P191" i="55"/>
  <c r="P192" i="55"/>
  <c r="P193" i="55"/>
  <c r="P194" i="55"/>
  <c r="P195" i="55"/>
  <c r="P196" i="55"/>
  <c r="P197" i="55"/>
  <c r="P185" i="55"/>
  <c r="J186" i="55"/>
  <c r="K186" i="55"/>
  <c r="L186" i="55"/>
  <c r="M186" i="55"/>
  <c r="J187" i="55"/>
  <c r="K187" i="55"/>
  <c r="L187" i="55"/>
  <c r="M187" i="55"/>
  <c r="J188" i="55"/>
  <c r="K188" i="55"/>
  <c r="L188" i="55"/>
  <c r="M188" i="55"/>
  <c r="J189" i="55"/>
  <c r="K189" i="55"/>
  <c r="L189" i="55"/>
  <c r="M189" i="55"/>
  <c r="J190" i="55"/>
  <c r="K190" i="55"/>
  <c r="L190" i="55"/>
  <c r="M190" i="55"/>
  <c r="J191" i="55"/>
  <c r="K191" i="55"/>
  <c r="L191" i="55"/>
  <c r="M191" i="55"/>
  <c r="J192" i="55"/>
  <c r="K192" i="55"/>
  <c r="L192" i="55"/>
  <c r="M192" i="55"/>
  <c r="J193" i="55"/>
  <c r="K193" i="55"/>
  <c r="L193" i="55"/>
  <c r="M193" i="55"/>
  <c r="J194" i="55"/>
  <c r="K194" i="55"/>
  <c r="L194" i="55"/>
  <c r="M194" i="55"/>
  <c r="J195" i="55"/>
  <c r="K195" i="55"/>
  <c r="L195" i="55"/>
  <c r="M195" i="55"/>
  <c r="J196" i="55"/>
  <c r="K196" i="55"/>
  <c r="L196" i="55"/>
  <c r="M196" i="55"/>
  <c r="J197" i="55"/>
  <c r="K197" i="55"/>
  <c r="L197" i="55"/>
  <c r="M197" i="55"/>
  <c r="K185" i="55"/>
  <c r="L185" i="55"/>
  <c r="M185" i="55"/>
  <c r="J185" i="55"/>
  <c r="C197" i="55"/>
  <c r="C193" i="55"/>
  <c r="C194" i="55"/>
  <c r="C195" i="55"/>
  <c r="C196" i="55"/>
  <c r="C192" i="55"/>
  <c r="C191" i="55"/>
  <c r="C190" i="55"/>
  <c r="C189" i="55"/>
  <c r="C188" i="55"/>
  <c r="C187" i="55"/>
  <c r="C186" i="55"/>
  <c r="C185" i="55"/>
  <c r="P177" i="55"/>
  <c r="P178" i="55"/>
  <c r="P179" i="55"/>
  <c r="P180" i="55"/>
  <c r="P181" i="55"/>
  <c r="P182" i="55"/>
  <c r="P183" i="55"/>
  <c r="P176" i="55"/>
  <c r="J177" i="55"/>
  <c r="K177" i="55"/>
  <c r="L177" i="55"/>
  <c r="M177" i="55"/>
  <c r="J178" i="55"/>
  <c r="K178" i="55"/>
  <c r="L178" i="55"/>
  <c r="M178" i="55"/>
  <c r="J179" i="55"/>
  <c r="K179" i="55"/>
  <c r="L179" i="55"/>
  <c r="M179" i="55"/>
  <c r="J180" i="55"/>
  <c r="K180" i="55"/>
  <c r="L180" i="55"/>
  <c r="M180" i="55"/>
  <c r="J181" i="55"/>
  <c r="K181" i="55"/>
  <c r="L181" i="55"/>
  <c r="M181" i="55"/>
  <c r="J182" i="55"/>
  <c r="K182" i="55"/>
  <c r="L182" i="55"/>
  <c r="M182" i="55"/>
  <c r="J183" i="55"/>
  <c r="K183" i="55"/>
  <c r="L183" i="55"/>
  <c r="M183" i="55"/>
  <c r="K176" i="55"/>
  <c r="L176" i="55"/>
  <c r="M176" i="55"/>
  <c r="J176" i="55"/>
  <c r="C183" i="55"/>
  <c r="C182" i="55"/>
  <c r="C181" i="55"/>
  <c r="C180" i="55"/>
  <c r="C179" i="55"/>
  <c r="C178" i="55"/>
  <c r="C177" i="55"/>
  <c r="C176" i="55"/>
  <c r="P168" i="55"/>
  <c r="P169" i="55"/>
  <c r="P170" i="55"/>
  <c r="P171" i="55"/>
  <c r="P172" i="55"/>
  <c r="P173" i="55"/>
  <c r="P174" i="55"/>
  <c r="P167" i="55"/>
  <c r="J168" i="55"/>
  <c r="K168" i="55"/>
  <c r="L168" i="55"/>
  <c r="M168" i="55"/>
  <c r="J169" i="55"/>
  <c r="K169" i="55"/>
  <c r="L169" i="55"/>
  <c r="M169" i="55"/>
  <c r="J170" i="55"/>
  <c r="K170" i="55"/>
  <c r="L170" i="55"/>
  <c r="M170" i="55"/>
  <c r="J171" i="55"/>
  <c r="K171" i="55"/>
  <c r="L171" i="55"/>
  <c r="M171" i="55"/>
  <c r="J172" i="55"/>
  <c r="K172" i="55"/>
  <c r="L172" i="55"/>
  <c r="M172" i="55"/>
  <c r="J173" i="55"/>
  <c r="K173" i="55"/>
  <c r="L173" i="55"/>
  <c r="M173" i="55"/>
  <c r="J174" i="55"/>
  <c r="K174" i="55"/>
  <c r="L174" i="55"/>
  <c r="M174" i="55"/>
  <c r="K167" i="55"/>
  <c r="L167" i="55"/>
  <c r="M167" i="55"/>
  <c r="J167" i="55"/>
  <c r="C174" i="55"/>
  <c r="C173" i="55"/>
  <c r="C172" i="55"/>
  <c r="C171" i="55"/>
  <c r="C170" i="55"/>
  <c r="C169" i="55"/>
  <c r="C168" i="55"/>
  <c r="C167" i="55"/>
  <c r="P159" i="55"/>
  <c r="P160" i="55"/>
  <c r="P161" i="55"/>
  <c r="P162" i="55"/>
  <c r="P163" i="55"/>
  <c r="P164" i="55"/>
  <c r="P165" i="55"/>
  <c r="P158" i="55"/>
  <c r="J159" i="55"/>
  <c r="K159" i="55"/>
  <c r="L159" i="55"/>
  <c r="M159" i="55"/>
  <c r="J160" i="55"/>
  <c r="K160" i="55"/>
  <c r="L160" i="55"/>
  <c r="M160" i="55"/>
  <c r="J161" i="55"/>
  <c r="K161" i="55"/>
  <c r="L161" i="55"/>
  <c r="M161" i="55"/>
  <c r="J162" i="55"/>
  <c r="K162" i="55"/>
  <c r="L162" i="55"/>
  <c r="M162" i="55"/>
  <c r="J163" i="55"/>
  <c r="K163" i="55"/>
  <c r="L163" i="55"/>
  <c r="M163" i="55"/>
  <c r="J164" i="55"/>
  <c r="K164" i="55"/>
  <c r="L164" i="55"/>
  <c r="M164" i="55"/>
  <c r="J165" i="55"/>
  <c r="K165" i="55"/>
  <c r="L165" i="55"/>
  <c r="M165" i="55"/>
  <c r="K158" i="55"/>
  <c r="L158" i="55"/>
  <c r="M158" i="55"/>
  <c r="J158" i="55"/>
  <c r="C165" i="55"/>
  <c r="C164" i="55"/>
  <c r="C163" i="55"/>
  <c r="C162" i="55"/>
  <c r="C161" i="55"/>
  <c r="C160" i="55"/>
  <c r="C159" i="55"/>
  <c r="C158" i="55"/>
  <c r="P150" i="55"/>
  <c r="P151" i="55"/>
  <c r="P152" i="55"/>
  <c r="P153" i="55"/>
  <c r="P154" i="55"/>
  <c r="P155" i="55"/>
  <c r="P156" i="55"/>
  <c r="P149" i="55"/>
  <c r="J150" i="55"/>
  <c r="K150" i="55"/>
  <c r="L150" i="55"/>
  <c r="M150" i="55"/>
  <c r="J151" i="55"/>
  <c r="K151" i="55"/>
  <c r="L151" i="55"/>
  <c r="M151" i="55"/>
  <c r="J152" i="55"/>
  <c r="K152" i="55"/>
  <c r="L152" i="55"/>
  <c r="M152" i="55"/>
  <c r="J153" i="55"/>
  <c r="K153" i="55"/>
  <c r="L153" i="55"/>
  <c r="M153" i="55"/>
  <c r="J154" i="55"/>
  <c r="K154" i="55"/>
  <c r="L154" i="55"/>
  <c r="M154" i="55"/>
  <c r="J155" i="55"/>
  <c r="K155" i="55"/>
  <c r="L155" i="55"/>
  <c r="M155" i="55"/>
  <c r="J156" i="55"/>
  <c r="K156" i="55"/>
  <c r="L156" i="55"/>
  <c r="M156" i="55"/>
  <c r="K149" i="55"/>
  <c r="L149" i="55"/>
  <c r="M149" i="55"/>
  <c r="J149" i="55"/>
  <c r="C156" i="55"/>
  <c r="C155" i="55"/>
  <c r="C154" i="55"/>
  <c r="C153" i="55"/>
  <c r="C152" i="55"/>
  <c r="C151" i="55"/>
  <c r="C150" i="55"/>
  <c r="C149" i="55"/>
  <c r="P137" i="55"/>
  <c r="P138" i="55"/>
  <c r="P139" i="55"/>
  <c r="P140" i="55"/>
  <c r="P141" i="55"/>
  <c r="P142" i="55"/>
  <c r="P143" i="55"/>
  <c r="P144" i="55"/>
  <c r="P145" i="55"/>
  <c r="P146" i="55"/>
  <c r="P147" i="55"/>
  <c r="P136" i="55"/>
  <c r="J137" i="55"/>
  <c r="K137" i="55"/>
  <c r="L137" i="55"/>
  <c r="M137" i="55"/>
  <c r="J138" i="55"/>
  <c r="K138" i="55"/>
  <c r="L138" i="55"/>
  <c r="M138" i="55"/>
  <c r="J139" i="55"/>
  <c r="K139" i="55"/>
  <c r="L139" i="55"/>
  <c r="M139" i="55"/>
  <c r="J140" i="55"/>
  <c r="K140" i="55"/>
  <c r="L140" i="55"/>
  <c r="M140" i="55"/>
  <c r="J141" i="55"/>
  <c r="K141" i="55"/>
  <c r="L141" i="55"/>
  <c r="M141" i="55"/>
  <c r="J142" i="55"/>
  <c r="K142" i="55"/>
  <c r="L142" i="55"/>
  <c r="M142" i="55"/>
  <c r="J143" i="55"/>
  <c r="K143" i="55"/>
  <c r="L143" i="55"/>
  <c r="M143" i="55"/>
  <c r="J144" i="55"/>
  <c r="K144" i="55"/>
  <c r="L144" i="55"/>
  <c r="M144" i="55"/>
  <c r="J145" i="55"/>
  <c r="K145" i="55"/>
  <c r="L145" i="55"/>
  <c r="M145" i="55"/>
  <c r="J146" i="55"/>
  <c r="K146" i="55"/>
  <c r="L146" i="55"/>
  <c r="M146" i="55"/>
  <c r="J147" i="55"/>
  <c r="K147" i="55"/>
  <c r="L147" i="55"/>
  <c r="M147" i="55"/>
  <c r="K136" i="55"/>
  <c r="L136" i="55"/>
  <c r="M136" i="55"/>
  <c r="J136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P124" i="55"/>
  <c r="P125" i="55"/>
  <c r="P126" i="55"/>
  <c r="P127" i="55"/>
  <c r="P128" i="55"/>
  <c r="P129" i="55"/>
  <c r="P130" i="55"/>
  <c r="P131" i="55"/>
  <c r="P132" i="55"/>
  <c r="P133" i="55"/>
  <c r="P134" i="55"/>
  <c r="P123" i="55"/>
  <c r="J124" i="55"/>
  <c r="K124" i="55"/>
  <c r="L124" i="55"/>
  <c r="M124" i="55"/>
  <c r="J125" i="55"/>
  <c r="K125" i="55"/>
  <c r="L125" i="55"/>
  <c r="M125" i="55"/>
  <c r="J126" i="55"/>
  <c r="K126" i="55"/>
  <c r="L126" i="55"/>
  <c r="M126" i="55"/>
  <c r="J127" i="55"/>
  <c r="K127" i="55"/>
  <c r="L127" i="55"/>
  <c r="M127" i="55"/>
  <c r="J128" i="55"/>
  <c r="K128" i="55"/>
  <c r="L128" i="55"/>
  <c r="M128" i="55"/>
  <c r="J129" i="55"/>
  <c r="K129" i="55"/>
  <c r="L129" i="55"/>
  <c r="M129" i="55"/>
  <c r="J130" i="55"/>
  <c r="K130" i="55"/>
  <c r="L130" i="55"/>
  <c r="M130" i="55"/>
  <c r="J131" i="55"/>
  <c r="K131" i="55"/>
  <c r="L131" i="55"/>
  <c r="M131" i="55"/>
  <c r="J132" i="55"/>
  <c r="K132" i="55"/>
  <c r="L132" i="55"/>
  <c r="M132" i="55"/>
  <c r="J133" i="55"/>
  <c r="K133" i="55"/>
  <c r="L133" i="55"/>
  <c r="M133" i="55"/>
  <c r="J134" i="55"/>
  <c r="K134" i="55"/>
  <c r="L134" i="55"/>
  <c r="M134" i="55"/>
  <c r="K123" i="55"/>
  <c r="L123" i="55"/>
  <c r="M123" i="55"/>
  <c r="J123" i="55"/>
  <c r="C134" i="55"/>
  <c r="C133" i="55"/>
  <c r="C132" i="55"/>
  <c r="C131" i="55"/>
  <c r="C130" i="55"/>
  <c r="C129" i="55"/>
  <c r="C128" i="55"/>
  <c r="C127" i="55"/>
  <c r="C126" i="55"/>
  <c r="C125" i="55"/>
  <c r="C124" i="55"/>
  <c r="C123" i="55"/>
  <c r="P111" i="55"/>
  <c r="P112" i="55"/>
  <c r="P113" i="55"/>
  <c r="P114" i="55"/>
  <c r="P115" i="55"/>
  <c r="P116" i="55"/>
  <c r="P117" i="55"/>
  <c r="P118" i="55"/>
  <c r="P119" i="55"/>
  <c r="P120" i="55"/>
  <c r="P121" i="55"/>
  <c r="P110" i="55"/>
  <c r="J111" i="55"/>
  <c r="K111" i="55"/>
  <c r="L111" i="55"/>
  <c r="M111" i="55"/>
  <c r="J112" i="55"/>
  <c r="K112" i="55"/>
  <c r="L112" i="55"/>
  <c r="M112" i="55"/>
  <c r="J113" i="55"/>
  <c r="K113" i="55"/>
  <c r="L113" i="55"/>
  <c r="M113" i="55"/>
  <c r="J114" i="55"/>
  <c r="K114" i="55"/>
  <c r="L114" i="55"/>
  <c r="M114" i="55"/>
  <c r="J115" i="55"/>
  <c r="K115" i="55"/>
  <c r="L115" i="55"/>
  <c r="M115" i="55"/>
  <c r="J116" i="55"/>
  <c r="K116" i="55"/>
  <c r="L116" i="55"/>
  <c r="M116" i="55"/>
  <c r="J117" i="55"/>
  <c r="K117" i="55"/>
  <c r="L117" i="55"/>
  <c r="M117" i="55"/>
  <c r="J118" i="55"/>
  <c r="K118" i="55"/>
  <c r="L118" i="55"/>
  <c r="M118" i="55"/>
  <c r="J119" i="55"/>
  <c r="K119" i="55"/>
  <c r="L119" i="55"/>
  <c r="M119" i="55"/>
  <c r="J120" i="55"/>
  <c r="K120" i="55"/>
  <c r="L120" i="55"/>
  <c r="M120" i="55"/>
  <c r="J121" i="55"/>
  <c r="K121" i="55"/>
  <c r="L121" i="55"/>
  <c r="M121" i="55"/>
  <c r="K110" i="55"/>
  <c r="L110" i="55"/>
  <c r="M110" i="55"/>
  <c r="J110" i="55"/>
  <c r="C121" i="55"/>
  <c r="C120" i="55"/>
  <c r="C119" i="55"/>
  <c r="C118" i="55"/>
  <c r="C117" i="55"/>
  <c r="C116" i="55"/>
  <c r="C115" i="55"/>
  <c r="C114" i="55"/>
  <c r="C113" i="55"/>
  <c r="C112" i="55"/>
  <c r="C111" i="55"/>
  <c r="C110" i="55"/>
  <c r="P99" i="55"/>
  <c r="P100" i="55"/>
  <c r="P101" i="55"/>
  <c r="P102" i="55"/>
  <c r="P103" i="55"/>
  <c r="P104" i="55"/>
  <c r="P105" i="55"/>
  <c r="P106" i="55"/>
  <c r="P107" i="55"/>
  <c r="P108" i="55"/>
  <c r="P98" i="55"/>
  <c r="J99" i="55"/>
  <c r="K99" i="55"/>
  <c r="L99" i="55"/>
  <c r="M99" i="55"/>
  <c r="J100" i="55"/>
  <c r="K100" i="55"/>
  <c r="L100" i="55"/>
  <c r="M100" i="55"/>
  <c r="J101" i="55"/>
  <c r="K101" i="55"/>
  <c r="L101" i="55"/>
  <c r="M101" i="55"/>
  <c r="J102" i="55"/>
  <c r="K102" i="55"/>
  <c r="L102" i="55"/>
  <c r="M102" i="55"/>
  <c r="J103" i="55"/>
  <c r="K103" i="55"/>
  <c r="L103" i="55"/>
  <c r="M103" i="55"/>
  <c r="J104" i="55"/>
  <c r="K104" i="55"/>
  <c r="L104" i="55"/>
  <c r="M104" i="55"/>
  <c r="J105" i="55"/>
  <c r="K105" i="55"/>
  <c r="L105" i="55"/>
  <c r="M105" i="55"/>
  <c r="J106" i="55"/>
  <c r="K106" i="55"/>
  <c r="L106" i="55"/>
  <c r="M106" i="55"/>
  <c r="J107" i="55"/>
  <c r="K107" i="55"/>
  <c r="L107" i="55"/>
  <c r="M107" i="55"/>
  <c r="J108" i="55"/>
  <c r="K108" i="55"/>
  <c r="L108" i="55"/>
  <c r="M108" i="55"/>
  <c r="K98" i="55"/>
  <c r="L98" i="55"/>
  <c r="M98" i="55"/>
  <c r="J98" i="55"/>
  <c r="C108" i="55"/>
  <c r="C107" i="55"/>
  <c r="C106" i="55"/>
  <c r="C105" i="55"/>
  <c r="C104" i="55"/>
  <c r="C103" i="55"/>
  <c r="C102" i="55"/>
  <c r="C101" i="55"/>
  <c r="C100" i="55"/>
  <c r="C99" i="55"/>
  <c r="C98" i="55"/>
  <c r="P88" i="55"/>
  <c r="P89" i="55"/>
  <c r="P90" i="55"/>
  <c r="P91" i="55"/>
  <c r="P92" i="55"/>
  <c r="P93" i="55"/>
  <c r="P94" i="55"/>
  <c r="P95" i="55"/>
  <c r="P96" i="55"/>
  <c r="P87" i="55"/>
  <c r="J88" i="55"/>
  <c r="K88" i="55"/>
  <c r="L88" i="55"/>
  <c r="M88" i="55"/>
  <c r="J89" i="55"/>
  <c r="K89" i="55"/>
  <c r="L89" i="55"/>
  <c r="M89" i="55"/>
  <c r="J90" i="55"/>
  <c r="K90" i="55"/>
  <c r="L90" i="55"/>
  <c r="M90" i="55"/>
  <c r="J91" i="55"/>
  <c r="K91" i="55"/>
  <c r="L91" i="55"/>
  <c r="M91" i="55"/>
  <c r="J92" i="55"/>
  <c r="K92" i="55"/>
  <c r="L92" i="55"/>
  <c r="M92" i="55"/>
  <c r="J93" i="55"/>
  <c r="K93" i="55"/>
  <c r="L93" i="55"/>
  <c r="M93" i="55"/>
  <c r="J94" i="55"/>
  <c r="K94" i="55"/>
  <c r="L94" i="55"/>
  <c r="M94" i="55"/>
  <c r="J95" i="55"/>
  <c r="K95" i="55"/>
  <c r="L95" i="55"/>
  <c r="M95" i="55"/>
  <c r="J96" i="55"/>
  <c r="K96" i="55"/>
  <c r="L96" i="55"/>
  <c r="M96" i="55"/>
  <c r="K87" i="55"/>
  <c r="L87" i="55"/>
  <c r="M87" i="55"/>
  <c r="J87" i="55"/>
  <c r="C96" i="55"/>
  <c r="C95" i="55"/>
  <c r="C94" i="55"/>
  <c r="C93" i="55"/>
  <c r="C92" i="55"/>
  <c r="C91" i="55"/>
  <c r="C90" i="55"/>
  <c r="C89" i="55"/>
  <c r="C88" i="55"/>
  <c r="C87" i="55"/>
  <c r="P77" i="55"/>
  <c r="P78" i="55"/>
  <c r="P79" i="55"/>
  <c r="P80" i="55"/>
  <c r="P81" i="55"/>
  <c r="P82" i="55"/>
  <c r="P83" i="55"/>
  <c r="P84" i="55"/>
  <c r="P85" i="55"/>
  <c r="P76" i="55"/>
  <c r="J77" i="55"/>
  <c r="K77" i="55"/>
  <c r="L77" i="55"/>
  <c r="M77" i="55"/>
  <c r="J78" i="55"/>
  <c r="K78" i="55"/>
  <c r="L78" i="55"/>
  <c r="M78" i="55"/>
  <c r="J79" i="55"/>
  <c r="K79" i="55"/>
  <c r="L79" i="55"/>
  <c r="M79" i="55"/>
  <c r="J80" i="55"/>
  <c r="K80" i="55"/>
  <c r="L80" i="55"/>
  <c r="M80" i="55"/>
  <c r="J81" i="55"/>
  <c r="K81" i="55"/>
  <c r="L81" i="55"/>
  <c r="M81" i="55"/>
  <c r="J82" i="55"/>
  <c r="K82" i="55"/>
  <c r="L82" i="55"/>
  <c r="M82" i="55"/>
  <c r="J83" i="55"/>
  <c r="K83" i="55"/>
  <c r="L83" i="55"/>
  <c r="M83" i="55"/>
  <c r="J84" i="55"/>
  <c r="K84" i="55"/>
  <c r="L84" i="55"/>
  <c r="M84" i="55"/>
  <c r="J85" i="55"/>
  <c r="K85" i="55"/>
  <c r="L85" i="55"/>
  <c r="M85" i="55"/>
  <c r="K76" i="55"/>
  <c r="L76" i="55"/>
  <c r="M76" i="55"/>
  <c r="J76" i="55"/>
  <c r="C85" i="55"/>
  <c r="C84" i="55"/>
  <c r="C83" i="55"/>
  <c r="C82" i="55"/>
  <c r="C81" i="55"/>
  <c r="C80" i="55"/>
  <c r="C79" i="55"/>
  <c r="C78" i="55"/>
  <c r="C77" i="55"/>
  <c r="C76" i="55"/>
  <c r="P66" i="55"/>
  <c r="P67" i="55"/>
  <c r="P68" i="55"/>
  <c r="P69" i="55"/>
  <c r="P70" i="55"/>
  <c r="P71" i="55"/>
  <c r="P72" i="55"/>
  <c r="P73" i="55"/>
  <c r="P74" i="55"/>
  <c r="P65" i="55"/>
  <c r="J66" i="55"/>
  <c r="K66" i="55"/>
  <c r="L66" i="55"/>
  <c r="M66" i="55"/>
  <c r="J67" i="55"/>
  <c r="K67" i="55"/>
  <c r="L67" i="55"/>
  <c r="M67" i="55"/>
  <c r="J68" i="55"/>
  <c r="K68" i="55"/>
  <c r="L68" i="55"/>
  <c r="M68" i="55"/>
  <c r="J69" i="55"/>
  <c r="K69" i="55"/>
  <c r="L69" i="55"/>
  <c r="M69" i="55"/>
  <c r="J70" i="55"/>
  <c r="K70" i="55"/>
  <c r="L70" i="55"/>
  <c r="M70" i="55"/>
  <c r="J71" i="55"/>
  <c r="K71" i="55"/>
  <c r="L71" i="55"/>
  <c r="M71" i="55"/>
  <c r="J72" i="55"/>
  <c r="K72" i="55"/>
  <c r="L72" i="55"/>
  <c r="M72" i="55"/>
  <c r="J73" i="55"/>
  <c r="K73" i="55"/>
  <c r="L73" i="55"/>
  <c r="M73" i="55"/>
  <c r="J74" i="55"/>
  <c r="K74" i="55"/>
  <c r="L74" i="55"/>
  <c r="M74" i="55"/>
  <c r="K65" i="55"/>
  <c r="L65" i="55"/>
  <c r="M65" i="55"/>
  <c r="J65" i="55"/>
  <c r="C74" i="55"/>
  <c r="C73" i="55"/>
  <c r="C72" i="55"/>
  <c r="C71" i="55"/>
  <c r="C70" i="55"/>
  <c r="C69" i="55"/>
  <c r="C68" i="55"/>
  <c r="C67" i="55"/>
  <c r="C66" i="55"/>
  <c r="C65" i="55"/>
  <c r="P56" i="55"/>
  <c r="P57" i="55"/>
  <c r="P58" i="55"/>
  <c r="P59" i="55"/>
  <c r="P60" i="55"/>
  <c r="P61" i="55"/>
  <c r="P62" i="55"/>
  <c r="P63" i="55"/>
  <c r="P55" i="55"/>
  <c r="J56" i="55"/>
  <c r="K56" i="55"/>
  <c r="L56" i="55"/>
  <c r="M56" i="55"/>
  <c r="J57" i="55"/>
  <c r="K57" i="55"/>
  <c r="L57" i="55"/>
  <c r="M57" i="55"/>
  <c r="J58" i="55"/>
  <c r="K58" i="55"/>
  <c r="L58" i="55"/>
  <c r="M58" i="55"/>
  <c r="J59" i="55"/>
  <c r="K59" i="55"/>
  <c r="L59" i="55"/>
  <c r="M59" i="55"/>
  <c r="J60" i="55"/>
  <c r="K60" i="55"/>
  <c r="L60" i="55"/>
  <c r="M60" i="55"/>
  <c r="J61" i="55"/>
  <c r="K61" i="55"/>
  <c r="L61" i="55"/>
  <c r="M61" i="55"/>
  <c r="J62" i="55"/>
  <c r="K62" i="55"/>
  <c r="L62" i="55"/>
  <c r="M62" i="55"/>
  <c r="J63" i="55"/>
  <c r="K63" i="55"/>
  <c r="L63" i="55"/>
  <c r="M63" i="55"/>
  <c r="K55" i="55"/>
  <c r="L55" i="55"/>
  <c r="M55" i="55"/>
  <c r="J55" i="55"/>
  <c r="C63" i="55"/>
  <c r="C62" i="55"/>
  <c r="C61" i="55"/>
  <c r="C60" i="55"/>
  <c r="C59" i="55"/>
  <c r="C58" i="55"/>
  <c r="C57" i="55"/>
  <c r="C56" i="55"/>
  <c r="C55" i="55"/>
  <c r="P43" i="55"/>
  <c r="P44" i="55"/>
  <c r="P45" i="55"/>
  <c r="P46" i="55"/>
  <c r="P47" i="55"/>
  <c r="P48" i="55"/>
  <c r="P49" i="55"/>
  <c r="P50" i="55"/>
  <c r="P51" i="55"/>
  <c r="P52" i="55"/>
  <c r="P53" i="55"/>
  <c r="P42" i="55"/>
  <c r="J43" i="55"/>
  <c r="K43" i="55"/>
  <c r="L43" i="55"/>
  <c r="M43" i="55"/>
  <c r="J44" i="55"/>
  <c r="K44" i="55"/>
  <c r="L44" i="55"/>
  <c r="M44" i="55"/>
  <c r="J45" i="55"/>
  <c r="K45" i="55"/>
  <c r="L45" i="55"/>
  <c r="M45" i="55"/>
  <c r="J46" i="55"/>
  <c r="K46" i="55"/>
  <c r="L46" i="55"/>
  <c r="M46" i="55"/>
  <c r="J47" i="55"/>
  <c r="K47" i="55"/>
  <c r="L47" i="55"/>
  <c r="M47" i="55"/>
  <c r="J48" i="55"/>
  <c r="K48" i="55"/>
  <c r="L48" i="55"/>
  <c r="M48" i="55"/>
  <c r="J49" i="55"/>
  <c r="K49" i="55"/>
  <c r="L49" i="55"/>
  <c r="M49" i="55"/>
  <c r="J50" i="55"/>
  <c r="K50" i="55"/>
  <c r="L50" i="55"/>
  <c r="M50" i="55"/>
  <c r="J51" i="55"/>
  <c r="K51" i="55"/>
  <c r="L51" i="55"/>
  <c r="M51" i="55"/>
  <c r="J52" i="55"/>
  <c r="K52" i="55"/>
  <c r="L52" i="55"/>
  <c r="M52" i="55"/>
  <c r="J53" i="55"/>
  <c r="K53" i="55"/>
  <c r="L53" i="55"/>
  <c r="M53" i="55"/>
  <c r="K42" i="55"/>
  <c r="L42" i="55"/>
  <c r="M42" i="55"/>
  <c r="J42" i="55"/>
  <c r="C42" i="55"/>
  <c r="C43" i="55"/>
  <c r="C44" i="55"/>
  <c r="C45" i="55"/>
  <c r="C46" i="55"/>
  <c r="C47" i="55"/>
  <c r="C48" i="55"/>
  <c r="C49" i="55"/>
  <c r="C50" i="55"/>
  <c r="C51" i="55"/>
  <c r="C52" i="55"/>
  <c r="C53" i="55"/>
  <c r="J419" i="55" l="1"/>
  <c r="L425" i="55"/>
  <c r="P398" i="55"/>
  <c r="O426" i="55"/>
  <c r="P428" i="55"/>
  <c r="O424" i="55"/>
  <c r="O396" i="55"/>
  <c r="K404" i="55"/>
  <c r="K419" i="55"/>
  <c r="P386" i="55"/>
  <c r="J428" i="55"/>
  <c r="L401" i="55"/>
  <c r="P425" i="55"/>
  <c r="P407" i="55"/>
  <c r="J410" i="55"/>
  <c r="O429" i="55"/>
  <c r="O402" i="55"/>
  <c r="P404" i="55"/>
  <c r="P413" i="55"/>
  <c r="P395" i="55"/>
  <c r="L398" i="55"/>
  <c r="L413" i="55"/>
  <c r="K422" i="55"/>
  <c r="L395" i="55"/>
  <c r="O415" i="55"/>
  <c r="P389" i="55"/>
  <c r="K395" i="55"/>
  <c r="P392" i="55"/>
  <c r="K407" i="55"/>
  <c r="O278" i="55"/>
  <c r="K425" i="55"/>
  <c r="O311" i="55"/>
  <c r="J398" i="55"/>
  <c r="N391" i="55"/>
  <c r="P416" i="55"/>
  <c r="J392" i="55"/>
  <c r="K401" i="55"/>
  <c r="L419" i="55"/>
  <c r="P422" i="55"/>
  <c r="O253" i="55"/>
  <c r="O406" i="55"/>
  <c r="N397" i="55"/>
  <c r="O418" i="55"/>
  <c r="O427" i="55"/>
  <c r="O425" i="55" s="1"/>
  <c r="N236" i="55"/>
  <c r="K386" i="55"/>
  <c r="O388" i="55"/>
  <c r="L422" i="55"/>
  <c r="N394" i="55"/>
  <c r="N412" i="55"/>
  <c r="O421" i="55"/>
  <c r="N430" i="55"/>
  <c r="O394" i="55"/>
  <c r="N403" i="55"/>
  <c r="P401" i="55"/>
  <c r="O433" i="55"/>
  <c r="K398" i="55"/>
  <c r="O409" i="55"/>
  <c r="J416" i="55"/>
  <c r="P431" i="55"/>
  <c r="J431" i="55"/>
  <c r="L431" i="55"/>
  <c r="K431" i="55"/>
  <c r="N432" i="55"/>
  <c r="O432" i="55"/>
  <c r="N433" i="55"/>
  <c r="O430" i="55"/>
  <c r="L428" i="55"/>
  <c r="K428" i="55"/>
  <c r="N429" i="55"/>
  <c r="J425" i="55"/>
  <c r="N426" i="55"/>
  <c r="N427" i="55"/>
  <c r="N423" i="55"/>
  <c r="O423" i="55"/>
  <c r="O422" i="55" s="1"/>
  <c r="N424" i="55"/>
  <c r="P419" i="55"/>
  <c r="N420" i="55"/>
  <c r="O420" i="55"/>
  <c r="N421" i="55"/>
  <c r="L416" i="55"/>
  <c r="K416" i="55"/>
  <c r="N417" i="55"/>
  <c r="O417" i="55"/>
  <c r="N418" i="55"/>
  <c r="N413" i="55"/>
  <c r="N414" i="55"/>
  <c r="O414" i="55"/>
  <c r="O413" i="55" s="1"/>
  <c r="N415" i="55"/>
  <c r="P410" i="55"/>
  <c r="L410" i="55"/>
  <c r="K410" i="55"/>
  <c r="O412" i="55"/>
  <c r="N411" i="55"/>
  <c r="O411" i="55"/>
  <c r="J407" i="55"/>
  <c r="L407" i="55"/>
  <c r="N408" i="55"/>
  <c r="O408" i="55"/>
  <c r="N409" i="55"/>
  <c r="J404" i="55"/>
  <c r="L404" i="55"/>
  <c r="N405" i="55"/>
  <c r="O405" i="55"/>
  <c r="N406" i="55"/>
  <c r="O403" i="55"/>
  <c r="N402" i="55"/>
  <c r="J401" i="55"/>
  <c r="N399" i="55"/>
  <c r="O399" i="55"/>
  <c r="N400" i="55"/>
  <c r="O400" i="55"/>
  <c r="O397" i="55"/>
  <c r="J395" i="55"/>
  <c r="N396" i="55"/>
  <c r="L392" i="55"/>
  <c r="K392" i="55"/>
  <c r="N393" i="55"/>
  <c r="O393" i="55"/>
  <c r="O391" i="55"/>
  <c r="J389" i="55"/>
  <c r="K389" i="55"/>
  <c r="N390" i="55"/>
  <c r="O390" i="55"/>
  <c r="J386" i="55"/>
  <c r="N388" i="55"/>
  <c r="L386" i="55"/>
  <c r="O333" i="55"/>
  <c r="O329" i="55"/>
  <c r="O325" i="55"/>
  <c r="N321" i="55"/>
  <c r="O263" i="55"/>
  <c r="K364" i="55"/>
  <c r="L378" i="55"/>
  <c r="K378" i="55"/>
  <c r="J378" i="55"/>
  <c r="M378" i="55"/>
  <c r="O90" i="55"/>
  <c r="N387" i="55"/>
  <c r="O387" i="55"/>
  <c r="P378" i="55"/>
  <c r="O338" i="55"/>
  <c r="O342" i="55"/>
  <c r="N185" i="55"/>
  <c r="N335" i="55"/>
  <c r="O380" i="55"/>
  <c r="O286" i="55"/>
  <c r="O349" i="55"/>
  <c r="O383" i="55"/>
  <c r="O229" i="55"/>
  <c r="O322" i="55"/>
  <c r="N375" i="55"/>
  <c r="O381" i="55"/>
  <c r="O356" i="55"/>
  <c r="O370" i="55"/>
  <c r="N303" i="55"/>
  <c r="O384" i="55"/>
  <c r="O379" i="55"/>
  <c r="N355" i="55"/>
  <c r="O373" i="55"/>
  <c r="O382" i="55"/>
  <c r="N380" i="55"/>
  <c r="N382" i="55"/>
  <c r="N384" i="55"/>
  <c r="N379" i="55"/>
  <c r="N381" i="55"/>
  <c r="N383" i="55"/>
  <c r="O84" i="55"/>
  <c r="N317" i="55"/>
  <c r="O313" i="55"/>
  <c r="O309" i="55"/>
  <c r="O305" i="55"/>
  <c r="M364" i="55"/>
  <c r="O363" i="55"/>
  <c r="N365" i="55"/>
  <c r="O265" i="55"/>
  <c r="P364" i="55"/>
  <c r="O368" i="55"/>
  <c r="O371" i="55"/>
  <c r="N373" i="55"/>
  <c r="N331" i="55"/>
  <c r="N327" i="55"/>
  <c r="O189" i="55"/>
  <c r="O205" i="55"/>
  <c r="O224" i="55"/>
  <c r="O259" i="55"/>
  <c r="O255" i="55"/>
  <c r="O296" i="55"/>
  <c r="K353" i="55"/>
  <c r="N371" i="55"/>
  <c r="O376" i="55"/>
  <c r="N65" i="55"/>
  <c r="O101" i="55"/>
  <c r="O159" i="55"/>
  <c r="N250" i="55"/>
  <c r="N345" i="55"/>
  <c r="N341" i="55"/>
  <c r="O351" i="55"/>
  <c r="O160" i="55"/>
  <c r="O209" i="55"/>
  <c r="N205" i="55"/>
  <c r="O201" i="55"/>
  <c r="N234" i="55"/>
  <c r="O366" i="55"/>
  <c r="O369" i="55"/>
  <c r="K214" i="55"/>
  <c r="O330" i="55"/>
  <c r="O326" i="55"/>
  <c r="O357" i="55"/>
  <c r="O374" i="55"/>
  <c r="N359" i="55"/>
  <c r="O164" i="55"/>
  <c r="O227" i="55"/>
  <c r="N299" i="55"/>
  <c r="N295" i="55"/>
  <c r="N291" i="55"/>
  <c r="P302" i="55"/>
  <c r="N307" i="55"/>
  <c r="N369" i="55"/>
  <c r="O377" i="55"/>
  <c r="O310" i="55"/>
  <c r="L364" i="55"/>
  <c r="N209" i="55"/>
  <c r="O367" i="55"/>
  <c r="O372" i="55"/>
  <c r="O352" i="55"/>
  <c r="O348" i="55"/>
  <c r="O344" i="55"/>
  <c r="O340" i="55"/>
  <c r="O336" i="55"/>
  <c r="O375" i="55"/>
  <c r="N71" i="55"/>
  <c r="L157" i="55"/>
  <c r="O147" i="55"/>
  <c r="O162" i="55"/>
  <c r="K288" i="55"/>
  <c r="O294" i="55"/>
  <c r="O320" i="55"/>
  <c r="N367" i="55"/>
  <c r="N377" i="55"/>
  <c r="O275" i="55"/>
  <c r="O347" i="55"/>
  <c r="N343" i="55"/>
  <c r="N339" i="55"/>
  <c r="P334" i="55"/>
  <c r="O360" i="55"/>
  <c r="J364" i="55"/>
  <c r="O365" i="55"/>
  <c r="N366" i="55"/>
  <c r="N368" i="55"/>
  <c r="N370" i="55"/>
  <c r="N372" i="55"/>
  <c r="N374" i="55"/>
  <c r="N376" i="55"/>
  <c r="N363" i="55"/>
  <c r="M353" i="55"/>
  <c r="O298" i="55"/>
  <c r="N351" i="55"/>
  <c r="N347" i="55"/>
  <c r="O361" i="55"/>
  <c r="O67" i="55"/>
  <c r="O314" i="55"/>
  <c r="O343" i="55"/>
  <c r="O339" i="55"/>
  <c r="N242" i="55"/>
  <c r="N279" i="55"/>
  <c r="N94" i="55"/>
  <c r="N90" i="55"/>
  <c r="N183" i="55"/>
  <c r="N258" i="55"/>
  <c r="O307" i="55"/>
  <c r="M334" i="55"/>
  <c r="O359" i="55"/>
  <c r="N238" i="55"/>
  <c r="N152" i="55"/>
  <c r="O179" i="55"/>
  <c r="N80" i="55"/>
  <c r="O182" i="55"/>
  <c r="O211" i="55"/>
  <c r="O203" i="55"/>
  <c r="O282" i="55"/>
  <c r="K274" i="55"/>
  <c r="N301" i="55"/>
  <c r="N297" i="55"/>
  <c r="N293" i="55"/>
  <c r="O350" i="55"/>
  <c r="J353" i="55"/>
  <c r="O362" i="55"/>
  <c r="N283" i="55"/>
  <c r="O199" i="55"/>
  <c r="O221" i="55"/>
  <c r="O245" i="55"/>
  <c r="N233" i="55"/>
  <c r="O272" i="55"/>
  <c r="N268" i="55"/>
  <c r="N264" i="55"/>
  <c r="N286" i="55"/>
  <c r="N282" i="55"/>
  <c r="N278" i="55"/>
  <c r="O300" i="55"/>
  <c r="O292" i="55"/>
  <c r="O341" i="55"/>
  <c r="N212" i="55"/>
  <c r="O223" i="55"/>
  <c r="N287" i="55"/>
  <c r="O183" i="55"/>
  <c r="O207" i="55"/>
  <c r="N73" i="55"/>
  <c r="N182" i="55"/>
  <c r="O225" i="55"/>
  <c r="O271" i="55"/>
  <c r="O267" i="55"/>
  <c r="N309" i="55"/>
  <c r="O346" i="55"/>
  <c r="L353" i="55"/>
  <c r="N357" i="55"/>
  <c r="O273" i="55"/>
  <c r="O150" i="55"/>
  <c r="N244" i="55"/>
  <c r="O240" i="55"/>
  <c r="P246" i="55"/>
  <c r="P353" i="55"/>
  <c r="O172" i="55"/>
  <c r="N189" i="55"/>
  <c r="P260" i="55"/>
  <c r="N285" i="55"/>
  <c r="N281" i="55"/>
  <c r="N277" i="55"/>
  <c r="O299" i="55"/>
  <c r="O295" i="55"/>
  <c r="N349" i="55"/>
  <c r="O345" i="55"/>
  <c r="N337" i="55"/>
  <c r="N201" i="55"/>
  <c r="N284" i="55"/>
  <c r="N280" i="55"/>
  <c r="N276" i="55"/>
  <c r="P288" i="55"/>
  <c r="P318" i="55"/>
  <c r="N108" i="55"/>
  <c r="O149" i="55"/>
  <c r="O163" i="55"/>
  <c r="O284" i="55"/>
  <c r="O280" i="55"/>
  <c r="O276" i="55"/>
  <c r="N316" i="55"/>
  <c r="O312" i="55"/>
  <c r="O308" i="55"/>
  <c r="O304" i="55"/>
  <c r="O332" i="55"/>
  <c r="O328" i="55"/>
  <c r="O324" i="55"/>
  <c r="O355" i="55"/>
  <c r="O99" i="55"/>
  <c r="J175" i="55"/>
  <c r="O180" i="55"/>
  <c r="O315" i="55"/>
  <c r="O335" i="55"/>
  <c r="O358" i="55"/>
  <c r="O243" i="55"/>
  <c r="O239" i="55"/>
  <c r="O235" i="55"/>
  <c r="O256" i="55"/>
  <c r="O252" i="55"/>
  <c r="N248" i="55"/>
  <c r="N270" i="55"/>
  <c r="N266" i="55"/>
  <c r="J260" i="55"/>
  <c r="O289" i="55"/>
  <c r="M288" i="55"/>
  <c r="O323" i="55"/>
  <c r="O269" i="55"/>
  <c r="M260" i="55"/>
  <c r="L288" i="55"/>
  <c r="N361" i="55"/>
  <c r="N354" i="55"/>
  <c r="N356" i="55"/>
  <c r="N358" i="55"/>
  <c r="N360" i="55"/>
  <c r="N362" i="55"/>
  <c r="O354" i="55"/>
  <c r="N350" i="55"/>
  <c r="J334" i="55"/>
  <c r="L334" i="55"/>
  <c r="N352" i="55"/>
  <c r="K334" i="55"/>
  <c r="O337" i="55"/>
  <c r="N336" i="55"/>
  <c r="N338" i="55"/>
  <c r="N340" i="55"/>
  <c r="N342" i="55"/>
  <c r="N344" i="55"/>
  <c r="N346" i="55"/>
  <c r="N348" i="55"/>
  <c r="M318" i="55"/>
  <c r="L318" i="55"/>
  <c r="K318" i="55"/>
  <c r="O319" i="55"/>
  <c r="J318" i="55"/>
  <c r="N320" i="55"/>
  <c r="N322" i="55"/>
  <c r="N324" i="55"/>
  <c r="N326" i="55"/>
  <c r="N328" i="55"/>
  <c r="N330" i="55"/>
  <c r="N332" i="55"/>
  <c r="N323" i="55"/>
  <c r="N319" i="55"/>
  <c r="N325" i="55"/>
  <c r="N329" i="55"/>
  <c r="N333" i="55"/>
  <c r="O321" i="55"/>
  <c r="O327" i="55"/>
  <c r="O331" i="55"/>
  <c r="N305" i="55"/>
  <c r="K302" i="55"/>
  <c r="O316" i="55"/>
  <c r="O303" i="55"/>
  <c r="J302" i="55"/>
  <c r="L302" i="55"/>
  <c r="M302" i="55"/>
  <c r="O317" i="55"/>
  <c r="N304" i="55"/>
  <c r="N306" i="55"/>
  <c r="N308" i="55"/>
  <c r="N310" i="55"/>
  <c r="N312" i="55"/>
  <c r="N314" i="55"/>
  <c r="O306" i="55"/>
  <c r="N311" i="55"/>
  <c r="N313" i="55"/>
  <c r="N315" i="55"/>
  <c r="O291" i="55"/>
  <c r="O301" i="55"/>
  <c r="O297" i="55"/>
  <c r="O293" i="55"/>
  <c r="N289" i="55"/>
  <c r="J288" i="55"/>
  <c r="N290" i="55"/>
  <c r="N292" i="55"/>
  <c r="N294" i="55"/>
  <c r="N296" i="55"/>
  <c r="N298" i="55"/>
  <c r="N300" i="55"/>
  <c r="O290" i="55"/>
  <c r="P274" i="55"/>
  <c r="O277" i="55"/>
  <c r="O281" i="55"/>
  <c r="O285" i="55"/>
  <c r="L274" i="55"/>
  <c r="O279" i="55"/>
  <c r="O283" i="55"/>
  <c r="O287" i="55"/>
  <c r="M274" i="55"/>
  <c r="J274" i="55"/>
  <c r="N275" i="55"/>
  <c r="O270" i="55"/>
  <c r="O266" i="55"/>
  <c r="O262" i="55"/>
  <c r="N262" i="55"/>
  <c r="O268" i="55"/>
  <c r="O264" i="55"/>
  <c r="L260" i="55"/>
  <c r="O261" i="55"/>
  <c r="N272" i="55"/>
  <c r="K260" i="55"/>
  <c r="N261" i="55"/>
  <c r="N263" i="55"/>
  <c r="N265" i="55"/>
  <c r="N267" i="55"/>
  <c r="N269" i="55"/>
  <c r="N271" i="55"/>
  <c r="N273" i="55"/>
  <c r="M246" i="55"/>
  <c r="J86" i="55"/>
  <c r="P175" i="55"/>
  <c r="J184" i="55"/>
  <c r="N191" i="55"/>
  <c r="N187" i="55"/>
  <c r="O210" i="55"/>
  <c r="O206" i="55"/>
  <c r="O202" i="55"/>
  <c r="O173" i="55"/>
  <c r="N103" i="55"/>
  <c r="N173" i="55"/>
  <c r="O250" i="55"/>
  <c r="O218" i="55"/>
  <c r="O66" i="55"/>
  <c r="J166" i="55"/>
  <c r="O178" i="55"/>
  <c r="N190" i="55"/>
  <c r="N186" i="55"/>
  <c r="N237" i="55"/>
  <c r="N169" i="55"/>
  <c r="O85" i="55"/>
  <c r="O222" i="55"/>
  <c r="N99" i="55"/>
  <c r="N143" i="55"/>
  <c r="N74" i="55"/>
  <c r="O120" i="55"/>
  <c r="O112" i="55"/>
  <c r="O153" i="55"/>
  <c r="O167" i="55"/>
  <c r="O171" i="55"/>
  <c r="N194" i="55"/>
  <c r="O190" i="55"/>
  <c r="O186" i="55"/>
  <c r="N199" i="55"/>
  <c r="O74" i="55"/>
  <c r="O116" i="55"/>
  <c r="O156" i="55"/>
  <c r="N213" i="55"/>
  <c r="O217" i="55"/>
  <c r="N241" i="55"/>
  <c r="O248" i="55"/>
  <c r="O251" i="55"/>
  <c r="N256" i="55"/>
  <c r="O234" i="55"/>
  <c r="M198" i="55"/>
  <c r="O258" i="55"/>
  <c r="O81" i="55"/>
  <c r="L175" i="55"/>
  <c r="O105" i="55"/>
  <c r="N101" i="55"/>
  <c r="O130" i="55"/>
  <c r="N146" i="55"/>
  <c r="O142" i="55"/>
  <c r="O138" i="55"/>
  <c r="N167" i="55"/>
  <c r="N171" i="55"/>
  <c r="K175" i="55"/>
  <c r="O197" i="55"/>
  <c r="O212" i="55"/>
  <c r="L198" i="55"/>
  <c r="L214" i="55"/>
  <c r="O215" i="55"/>
  <c r="O94" i="55"/>
  <c r="N181" i="55"/>
  <c r="N177" i="55"/>
  <c r="N197" i="55"/>
  <c r="N193" i="55"/>
  <c r="O228" i="55"/>
  <c r="O220" i="55"/>
  <c r="O216" i="55"/>
  <c r="O244" i="55"/>
  <c r="N249" i="55"/>
  <c r="N254" i="55"/>
  <c r="O242" i="55"/>
  <c r="N208" i="55"/>
  <c r="N204" i="55"/>
  <c r="N200" i="55"/>
  <c r="K230" i="55"/>
  <c r="N195" i="55"/>
  <c r="N210" i="55"/>
  <c r="P157" i="55"/>
  <c r="J75" i="55"/>
  <c r="N105" i="55"/>
  <c r="N147" i="55"/>
  <c r="O165" i="55"/>
  <c r="O161" i="55"/>
  <c r="O174" i="55"/>
  <c r="K166" i="55"/>
  <c r="P166" i="55"/>
  <c r="N240" i="55"/>
  <c r="O236" i="55"/>
  <c r="N232" i="55"/>
  <c r="O238" i="55"/>
  <c r="O170" i="55"/>
  <c r="N196" i="55"/>
  <c r="N192" i="55"/>
  <c r="N188" i="55"/>
  <c r="O247" i="55"/>
  <c r="N252" i="55"/>
  <c r="P184" i="55"/>
  <c r="N206" i="55"/>
  <c r="O226" i="55"/>
  <c r="O89" i="55"/>
  <c r="N100" i="55"/>
  <c r="N62" i="55"/>
  <c r="N72" i="55"/>
  <c r="N68" i="55"/>
  <c r="O104" i="55"/>
  <c r="N118" i="55"/>
  <c r="O155" i="55"/>
  <c r="O192" i="55"/>
  <c r="O188" i="55"/>
  <c r="K246" i="55"/>
  <c r="O254" i="55"/>
  <c r="O257" i="55"/>
  <c r="N202" i="55"/>
  <c r="N93" i="55"/>
  <c r="P54" i="55"/>
  <c r="N211" i="55"/>
  <c r="N207" i="55"/>
  <c r="N203" i="55"/>
  <c r="O219" i="55"/>
  <c r="L246" i="55"/>
  <c r="N251" i="55"/>
  <c r="O249" i="55"/>
  <c r="N255" i="55"/>
  <c r="N259" i="55"/>
  <c r="J246" i="55"/>
  <c r="N247" i="55"/>
  <c r="N253" i="55"/>
  <c r="N257" i="55"/>
  <c r="P230" i="55"/>
  <c r="O232" i="55"/>
  <c r="J230" i="55"/>
  <c r="M230" i="55"/>
  <c r="O231" i="55"/>
  <c r="N243" i="55"/>
  <c r="O233" i="55"/>
  <c r="N231" i="55"/>
  <c r="O241" i="55"/>
  <c r="N235" i="55"/>
  <c r="L230" i="55"/>
  <c r="O237" i="55"/>
  <c r="N239" i="55"/>
  <c r="N245" i="55"/>
  <c r="P214" i="55"/>
  <c r="M214" i="55"/>
  <c r="N215" i="55"/>
  <c r="N221" i="55"/>
  <c r="N227" i="55"/>
  <c r="J214" i="55"/>
  <c r="N216" i="55"/>
  <c r="N218" i="55"/>
  <c r="N220" i="55"/>
  <c r="N222" i="55"/>
  <c r="N224" i="55"/>
  <c r="N226" i="55"/>
  <c r="N228" i="55"/>
  <c r="N217" i="55"/>
  <c r="N219" i="55"/>
  <c r="N223" i="55"/>
  <c r="N225" i="55"/>
  <c r="N229" i="55"/>
  <c r="P198" i="55"/>
  <c r="J198" i="55"/>
  <c r="K198" i="55"/>
  <c r="O200" i="55"/>
  <c r="O204" i="55"/>
  <c r="O208" i="55"/>
  <c r="O213" i="55"/>
  <c r="L184" i="55"/>
  <c r="K184" i="55"/>
  <c r="O187" i="55"/>
  <c r="O191" i="55"/>
  <c r="M184" i="55"/>
  <c r="O196" i="55"/>
  <c r="O194" i="55"/>
  <c r="O195" i="55"/>
  <c r="O193" i="55"/>
  <c r="O185" i="55"/>
  <c r="O181" i="55"/>
  <c r="O177" i="55"/>
  <c r="M175" i="55"/>
  <c r="N179" i="55"/>
  <c r="N176" i="55"/>
  <c r="N178" i="55"/>
  <c r="N180" i="55"/>
  <c r="O176" i="55"/>
  <c r="O169" i="55"/>
  <c r="L166" i="55"/>
  <c r="M166" i="55"/>
  <c r="N168" i="55"/>
  <c r="N172" i="55"/>
  <c r="N174" i="55"/>
  <c r="O168" i="55"/>
  <c r="N170" i="55"/>
  <c r="J157" i="55"/>
  <c r="K157" i="55"/>
  <c r="M157" i="55"/>
  <c r="O158" i="55"/>
  <c r="N161" i="55"/>
  <c r="N159" i="55"/>
  <c r="N158" i="55"/>
  <c r="N160" i="55"/>
  <c r="N162" i="55"/>
  <c r="N164" i="55"/>
  <c r="N163" i="55"/>
  <c r="N165" i="55"/>
  <c r="M148" i="55"/>
  <c r="J135" i="55"/>
  <c r="O154" i="55"/>
  <c r="L109" i="55"/>
  <c r="O73" i="55"/>
  <c r="O92" i="55"/>
  <c r="O121" i="55"/>
  <c r="N137" i="55"/>
  <c r="K148" i="55"/>
  <c r="N107" i="55"/>
  <c r="O117" i="55"/>
  <c r="O145" i="55"/>
  <c r="O72" i="55"/>
  <c r="O107" i="55"/>
  <c r="O128" i="55"/>
  <c r="O144" i="55"/>
  <c r="O140" i="55"/>
  <c r="N149" i="55"/>
  <c r="O69" i="55"/>
  <c r="M97" i="55"/>
  <c r="O113" i="55"/>
  <c r="N141" i="55"/>
  <c r="N69" i="55"/>
  <c r="O96" i="55"/>
  <c r="O88" i="55"/>
  <c r="L97" i="55"/>
  <c r="O62" i="55"/>
  <c r="O132" i="55"/>
  <c r="O124" i="55"/>
  <c r="O137" i="55"/>
  <c r="O106" i="55"/>
  <c r="O102" i="55"/>
  <c r="N91" i="55"/>
  <c r="O79" i="55"/>
  <c r="N98" i="55"/>
  <c r="M109" i="55"/>
  <c r="O131" i="55"/>
  <c r="O127" i="55"/>
  <c r="N155" i="55"/>
  <c r="O55" i="55"/>
  <c r="O65" i="55"/>
  <c r="O83" i="55"/>
  <c r="O143" i="55"/>
  <c r="N139" i="55"/>
  <c r="P148" i="55"/>
  <c r="O71" i="55"/>
  <c r="O119" i="55"/>
  <c r="J109" i="55"/>
  <c r="O95" i="55"/>
  <c r="L64" i="55"/>
  <c r="P86" i="55"/>
  <c r="O103" i="55"/>
  <c r="O139" i="55"/>
  <c r="N67" i="55"/>
  <c r="P64" i="55"/>
  <c r="P75" i="55"/>
  <c r="O108" i="55"/>
  <c r="O115" i="55"/>
  <c r="K54" i="55"/>
  <c r="O60" i="55"/>
  <c r="O68" i="55"/>
  <c r="M64" i="55"/>
  <c r="L75" i="55"/>
  <c r="O100" i="55"/>
  <c r="O134" i="55"/>
  <c r="O126" i="55"/>
  <c r="N153" i="55"/>
  <c r="N121" i="55"/>
  <c r="K64" i="55"/>
  <c r="O52" i="55"/>
  <c r="O48" i="55"/>
  <c r="N44" i="55"/>
  <c r="O63" i="55"/>
  <c r="O76" i="55"/>
  <c r="O82" i="55"/>
  <c r="O78" i="55"/>
  <c r="N104" i="55"/>
  <c r="O151" i="55"/>
  <c r="O77" i="55"/>
  <c r="N51" i="55"/>
  <c r="N70" i="55"/>
  <c r="N66" i="55"/>
  <c r="O114" i="55"/>
  <c r="O133" i="55"/>
  <c r="J148" i="55"/>
  <c r="O129" i="55"/>
  <c r="O125" i="55"/>
  <c r="O141" i="55"/>
  <c r="N151" i="55"/>
  <c r="N150" i="55"/>
  <c r="N154" i="55"/>
  <c r="N156" i="55"/>
  <c r="O152" i="55"/>
  <c r="L148" i="55"/>
  <c r="P135" i="55"/>
  <c r="M135" i="55"/>
  <c r="L135" i="55"/>
  <c r="K135" i="55"/>
  <c r="N145" i="55"/>
  <c r="N136" i="55"/>
  <c r="N138" i="55"/>
  <c r="N140" i="55"/>
  <c r="N142" i="55"/>
  <c r="N144" i="55"/>
  <c r="O136" i="55"/>
  <c r="O146" i="55"/>
  <c r="P122" i="55"/>
  <c r="J122" i="55"/>
  <c r="L122" i="55"/>
  <c r="K122" i="55"/>
  <c r="N134" i="55"/>
  <c r="N123" i="55"/>
  <c r="N125" i="55"/>
  <c r="N127" i="55"/>
  <c r="N129" i="55"/>
  <c r="N131" i="55"/>
  <c r="N133" i="55"/>
  <c r="O123" i="55"/>
  <c r="M122" i="55"/>
  <c r="N124" i="55"/>
  <c r="N126" i="55"/>
  <c r="N128" i="55"/>
  <c r="N130" i="55"/>
  <c r="N132" i="55"/>
  <c r="P109" i="55"/>
  <c r="K109" i="55"/>
  <c r="O111" i="55"/>
  <c r="O110" i="55"/>
  <c r="N111" i="55"/>
  <c r="N113" i="55"/>
  <c r="N115" i="55"/>
  <c r="N117" i="55"/>
  <c r="N119" i="55"/>
  <c r="N112" i="55"/>
  <c r="N114" i="55"/>
  <c r="N116" i="55"/>
  <c r="N120" i="55"/>
  <c r="O118" i="55"/>
  <c r="N110" i="55"/>
  <c r="P97" i="55"/>
  <c r="J97" i="55"/>
  <c r="N102" i="55"/>
  <c r="N106" i="55"/>
  <c r="K97" i="55"/>
  <c r="O98" i="55"/>
  <c r="N96" i="55"/>
  <c r="K86" i="55"/>
  <c r="N92" i="55"/>
  <c r="N88" i="55"/>
  <c r="M86" i="55"/>
  <c r="L86" i="55"/>
  <c r="N89" i="55"/>
  <c r="N95" i="55"/>
  <c r="O87" i="55"/>
  <c r="O91" i="55"/>
  <c r="O93" i="55"/>
  <c r="N87" i="55"/>
  <c r="M75" i="55"/>
  <c r="K75" i="55"/>
  <c r="N84" i="55"/>
  <c r="N76" i="55"/>
  <c r="N78" i="55"/>
  <c r="N82" i="55"/>
  <c r="O80" i="55"/>
  <c r="N77" i="55"/>
  <c r="N79" i="55"/>
  <c r="N81" i="55"/>
  <c r="N83" i="55"/>
  <c r="N85" i="55"/>
  <c r="O70" i="55"/>
  <c r="J64" i="55"/>
  <c r="M54" i="55"/>
  <c r="L54" i="55"/>
  <c r="J54" i="55"/>
  <c r="N56" i="55"/>
  <c r="O59" i="55"/>
  <c r="O47" i="55"/>
  <c r="O57" i="55"/>
  <c r="O43" i="55"/>
  <c r="O50" i="55"/>
  <c r="O46" i="55"/>
  <c r="O51" i="55"/>
  <c r="O42" i="55"/>
  <c r="O58" i="55"/>
  <c r="N60" i="55"/>
  <c r="N45" i="55"/>
  <c r="N53" i="55"/>
  <c r="N49" i="55"/>
  <c r="O56" i="55"/>
  <c r="O61" i="55"/>
  <c r="P41" i="55"/>
  <c r="N58" i="55"/>
  <c r="N55" i="55"/>
  <c r="N57" i="55"/>
  <c r="N59" i="55"/>
  <c r="N61" i="55"/>
  <c r="N63" i="55"/>
  <c r="M41" i="55"/>
  <c r="J41" i="55"/>
  <c r="K41" i="55"/>
  <c r="O44" i="55"/>
  <c r="O53" i="55"/>
  <c r="L41" i="55"/>
  <c r="N43" i="55"/>
  <c r="N47" i="55"/>
  <c r="O45" i="55"/>
  <c r="O49" i="55"/>
  <c r="N42" i="55"/>
  <c r="N46" i="55"/>
  <c r="N48" i="55"/>
  <c r="N50" i="55"/>
  <c r="N52" i="55"/>
  <c r="O386" i="55" l="1"/>
  <c r="O395" i="55"/>
  <c r="N404" i="55"/>
  <c r="N428" i="55"/>
  <c r="O428" i="55"/>
  <c r="N425" i="55"/>
  <c r="N419" i="55"/>
  <c r="N416" i="55"/>
  <c r="N401" i="55"/>
  <c r="O401" i="55"/>
  <c r="N422" i="55"/>
  <c r="N378" i="55"/>
  <c r="N395" i="55"/>
  <c r="N407" i="55"/>
  <c r="O431" i="55"/>
  <c r="N398" i="55"/>
  <c r="N386" i="55"/>
  <c r="N389" i="55"/>
  <c r="N410" i="55"/>
  <c r="O419" i="55"/>
  <c r="O404" i="55"/>
  <c r="N392" i="55"/>
  <c r="O392" i="55"/>
  <c r="O407" i="55"/>
  <c r="O416" i="55"/>
  <c r="N431" i="55"/>
  <c r="O410" i="55"/>
  <c r="O398" i="55"/>
  <c r="O389" i="55"/>
  <c r="O378" i="55"/>
  <c r="N166" i="55"/>
  <c r="O364" i="55"/>
  <c r="N364" i="55"/>
  <c r="N288" i="55"/>
  <c r="N230" i="55"/>
  <c r="N157" i="55"/>
  <c r="N198" i="55"/>
  <c r="O274" i="55"/>
  <c r="N334" i="55"/>
  <c r="O184" i="55"/>
  <c r="O288" i="55"/>
  <c r="N353" i="55"/>
  <c r="O75" i="55"/>
  <c r="O353" i="55"/>
  <c r="N175" i="55"/>
  <c r="N260" i="55"/>
  <c r="O334" i="55"/>
  <c r="O214" i="55"/>
  <c r="N318" i="55"/>
  <c r="O318" i="55"/>
  <c r="N302" i="55"/>
  <c r="O302" i="55"/>
  <c r="N274" i="55"/>
  <c r="O260" i="55"/>
  <c r="N184" i="55"/>
  <c r="O246" i="55"/>
  <c r="N246" i="55"/>
  <c r="O157" i="55"/>
  <c r="O230" i="55"/>
  <c r="N64" i="55"/>
  <c r="O198" i="55"/>
  <c r="O64" i="55"/>
  <c r="O166" i="55"/>
  <c r="N109" i="55"/>
  <c r="N214" i="55"/>
  <c r="O175" i="55"/>
  <c r="N86" i="55"/>
  <c r="O54" i="55"/>
  <c r="N75" i="55"/>
  <c r="N97" i="55"/>
  <c r="O148" i="55"/>
  <c r="N122" i="55"/>
  <c r="N148" i="55"/>
  <c r="O122" i="55"/>
  <c r="O97" i="55"/>
  <c r="N135" i="55"/>
  <c r="O135" i="55"/>
  <c r="O109" i="55"/>
  <c r="O86" i="55"/>
  <c r="N54" i="55"/>
  <c r="O41" i="55"/>
  <c r="N41" i="55"/>
  <c r="P30" i="55" l="1"/>
  <c r="P31" i="55"/>
  <c r="P32" i="55"/>
  <c r="P33" i="55"/>
  <c r="P34" i="55"/>
  <c r="P35" i="55"/>
  <c r="P36" i="55"/>
  <c r="P37" i="55"/>
  <c r="P38" i="55"/>
  <c r="P39" i="55"/>
  <c r="P40" i="55"/>
  <c r="P29" i="55"/>
  <c r="J30" i="55"/>
  <c r="K30" i="55"/>
  <c r="L30" i="55"/>
  <c r="M30" i="55"/>
  <c r="J31" i="55"/>
  <c r="K31" i="55"/>
  <c r="L31" i="55"/>
  <c r="M31" i="55"/>
  <c r="J32" i="55"/>
  <c r="K32" i="55"/>
  <c r="L32" i="55"/>
  <c r="M32" i="55"/>
  <c r="J33" i="55"/>
  <c r="K33" i="55"/>
  <c r="L33" i="55"/>
  <c r="M33" i="55"/>
  <c r="J34" i="55"/>
  <c r="K34" i="55"/>
  <c r="L34" i="55"/>
  <c r="M34" i="55"/>
  <c r="J35" i="55"/>
  <c r="K35" i="55"/>
  <c r="L35" i="55"/>
  <c r="M35" i="55"/>
  <c r="J36" i="55"/>
  <c r="K36" i="55"/>
  <c r="L36" i="55"/>
  <c r="M36" i="55"/>
  <c r="J37" i="55"/>
  <c r="K37" i="55"/>
  <c r="L37" i="55"/>
  <c r="M37" i="55"/>
  <c r="J38" i="55"/>
  <c r="K38" i="55"/>
  <c r="L38" i="55"/>
  <c r="M38" i="55"/>
  <c r="J39" i="55"/>
  <c r="K39" i="55"/>
  <c r="L39" i="55"/>
  <c r="M39" i="55"/>
  <c r="J40" i="55"/>
  <c r="K40" i="55"/>
  <c r="L40" i="55"/>
  <c r="M40" i="55"/>
  <c r="K29" i="55"/>
  <c r="L29" i="55"/>
  <c r="M29" i="55"/>
  <c r="J29" i="55"/>
  <c r="O40" i="55" l="1"/>
  <c r="C40" i="55"/>
  <c r="O39" i="55"/>
  <c r="C39" i="55"/>
  <c r="O38" i="55"/>
  <c r="C38" i="55"/>
  <c r="N37" i="55"/>
  <c r="C37" i="55"/>
  <c r="O36" i="55"/>
  <c r="C36" i="55"/>
  <c r="N35" i="55"/>
  <c r="C35" i="55"/>
  <c r="O34" i="55"/>
  <c r="C34" i="55"/>
  <c r="N33" i="55"/>
  <c r="C33" i="55"/>
  <c r="O32" i="55"/>
  <c r="C32" i="55"/>
  <c r="O31" i="55"/>
  <c r="C31" i="55"/>
  <c r="O30" i="55"/>
  <c r="C30" i="55"/>
  <c r="P28" i="55"/>
  <c r="K28" i="55"/>
  <c r="J28" i="55"/>
  <c r="C29" i="55"/>
  <c r="M28" i="55"/>
  <c r="L28" i="55"/>
  <c r="P17" i="55"/>
  <c r="P18" i="55"/>
  <c r="P19" i="55"/>
  <c r="P20" i="55"/>
  <c r="P21" i="55"/>
  <c r="P22" i="55"/>
  <c r="P23" i="55"/>
  <c r="P24" i="55"/>
  <c r="P25" i="55"/>
  <c r="P26" i="55"/>
  <c r="P27" i="55"/>
  <c r="P16" i="55"/>
  <c r="K16" i="55"/>
  <c r="L16" i="55"/>
  <c r="M16" i="55"/>
  <c r="K17" i="55"/>
  <c r="L17" i="55"/>
  <c r="M17" i="55"/>
  <c r="K18" i="55"/>
  <c r="L18" i="55"/>
  <c r="M18" i="55"/>
  <c r="K19" i="55"/>
  <c r="L19" i="55"/>
  <c r="M19" i="55"/>
  <c r="K20" i="55"/>
  <c r="L20" i="55"/>
  <c r="M20" i="55"/>
  <c r="K21" i="55"/>
  <c r="L21" i="55"/>
  <c r="M21" i="55"/>
  <c r="K22" i="55"/>
  <c r="L22" i="55"/>
  <c r="M22" i="55"/>
  <c r="K23" i="55"/>
  <c r="L23" i="55"/>
  <c r="M23" i="55"/>
  <c r="K24" i="55"/>
  <c r="L24" i="55"/>
  <c r="M24" i="55"/>
  <c r="K25" i="55"/>
  <c r="L25" i="55"/>
  <c r="M25" i="55"/>
  <c r="K26" i="55"/>
  <c r="L26" i="55"/>
  <c r="M26" i="55"/>
  <c r="K27" i="55"/>
  <c r="L27" i="55"/>
  <c r="M27" i="55"/>
  <c r="J17" i="55"/>
  <c r="J18" i="55"/>
  <c r="J19" i="55"/>
  <c r="J20" i="55"/>
  <c r="J21" i="55"/>
  <c r="J22" i="55"/>
  <c r="J23" i="55"/>
  <c r="J24" i="55"/>
  <c r="J25" i="55"/>
  <c r="J26" i="55"/>
  <c r="J27" i="55"/>
  <c r="J16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P5" i="55"/>
  <c r="P6" i="55"/>
  <c r="P7" i="55"/>
  <c r="P8" i="55"/>
  <c r="P9" i="55"/>
  <c r="P10" i="55"/>
  <c r="P11" i="55"/>
  <c r="P12" i="55"/>
  <c r="P13" i="55"/>
  <c r="P14" i="55"/>
  <c r="P4" i="55"/>
  <c r="K4" i="55"/>
  <c r="L4" i="55"/>
  <c r="M4" i="55"/>
  <c r="K5" i="55"/>
  <c r="L5" i="55"/>
  <c r="M5" i="55"/>
  <c r="K6" i="55"/>
  <c r="L6" i="55"/>
  <c r="M6" i="55"/>
  <c r="K7" i="55"/>
  <c r="L7" i="55"/>
  <c r="M7" i="55"/>
  <c r="K8" i="55"/>
  <c r="L8" i="55"/>
  <c r="M8" i="55"/>
  <c r="K9" i="55"/>
  <c r="L9" i="55"/>
  <c r="M9" i="55"/>
  <c r="K10" i="55"/>
  <c r="L10" i="55"/>
  <c r="M10" i="55"/>
  <c r="K11" i="55"/>
  <c r="L11" i="55"/>
  <c r="M11" i="55"/>
  <c r="K12" i="55"/>
  <c r="L12" i="55"/>
  <c r="M12" i="55"/>
  <c r="K13" i="55"/>
  <c r="L13" i="55"/>
  <c r="M13" i="55"/>
  <c r="K14" i="55"/>
  <c r="L14" i="55"/>
  <c r="M14" i="55"/>
  <c r="J5" i="55"/>
  <c r="J6" i="55"/>
  <c r="J7" i="55"/>
  <c r="J8" i="55"/>
  <c r="J9" i="55"/>
  <c r="J10" i="55"/>
  <c r="J11" i="55"/>
  <c r="J12" i="55"/>
  <c r="J13" i="55"/>
  <c r="J14" i="55"/>
  <c r="J4" i="55"/>
  <c r="L15" i="55" l="1"/>
  <c r="K15" i="55"/>
  <c r="N27" i="55"/>
  <c r="O26" i="55"/>
  <c r="O27" i="55"/>
  <c r="M15" i="55"/>
  <c r="J15" i="55"/>
  <c r="N28" i="55"/>
  <c r="N32" i="55"/>
  <c r="N34" i="55"/>
  <c r="N29" i="55"/>
  <c r="N31" i="55"/>
  <c r="N39" i="55"/>
  <c r="O29" i="55"/>
  <c r="O33" i="55"/>
  <c r="O35" i="55"/>
  <c r="O37" i="55"/>
  <c r="N36" i="55"/>
  <c r="N30" i="55"/>
  <c r="N38" i="55"/>
  <c r="N40" i="55"/>
  <c r="O22" i="55"/>
  <c r="N19" i="55"/>
  <c r="O17" i="55"/>
  <c r="O25" i="55"/>
  <c r="O20" i="55"/>
  <c r="N23" i="55"/>
  <c r="O18" i="55"/>
  <c r="O21" i="55"/>
  <c r="O16" i="55"/>
  <c r="O24" i="55"/>
  <c r="N17" i="55"/>
  <c r="N25" i="55"/>
  <c r="N21" i="55"/>
  <c r="O19" i="55"/>
  <c r="O23" i="55"/>
  <c r="N16" i="55"/>
  <c r="N18" i="55"/>
  <c r="N20" i="55"/>
  <c r="N22" i="55"/>
  <c r="N24" i="55"/>
  <c r="N26" i="55"/>
  <c r="O28" i="55" l="1"/>
  <c r="O15" i="55"/>
  <c r="N15" i="55"/>
  <c r="O8" i="55" l="1"/>
  <c r="N12" i="55"/>
  <c r="O11" i="55"/>
  <c r="O13" i="55"/>
  <c r="L3" i="55"/>
  <c r="M3" i="55"/>
  <c r="C14" i="55"/>
  <c r="C13" i="55"/>
  <c r="C12" i="55"/>
  <c r="C11" i="55"/>
  <c r="C10" i="55"/>
  <c r="C9" i="55"/>
  <c r="N8" i="55"/>
  <c r="C8" i="55"/>
  <c r="C7" i="55"/>
  <c r="C6" i="55"/>
  <c r="C5" i="55"/>
  <c r="C4" i="55"/>
  <c r="P3" i="55"/>
  <c r="O3" i="1"/>
  <c r="N14" i="1"/>
  <c r="N4" i="1"/>
  <c r="N5" i="1"/>
  <c r="N6" i="1"/>
  <c r="N7" i="1"/>
  <c r="N8" i="1"/>
  <c r="N9" i="1"/>
  <c r="N10" i="1"/>
  <c r="N11" i="1"/>
  <c r="N12" i="1"/>
  <c r="N13" i="1"/>
  <c r="N3" i="1"/>
  <c r="E3" i="12"/>
  <c r="E14" i="13"/>
  <c r="P3" i="12"/>
  <c r="O10" i="55" l="1"/>
  <c r="O9" i="55"/>
  <c r="N7" i="55"/>
  <c r="O14" i="55"/>
  <c r="N6" i="55"/>
  <c r="N5" i="55"/>
  <c r="K3" i="55"/>
  <c r="O12" i="55"/>
  <c r="O7" i="55"/>
  <c r="N13" i="55"/>
  <c r="N10" i="55"/>
  <c r="O5" i="55"/>
  <c r="O6" i="55"/>
  <c r="N14" i="55"/>
  <c r="N9" i="55"/>
  <c r="N11" i="55"/>
  <c r="J3" i="55"/>
  <c r="N4" i="55"/>
  <c r="O4" i="55"/>
  <c r="P17" i="30"/>
  <c r="E22" i="3"/>
  <c r="P7" i="6"/>
  <c r="P6" i="6"/>
  <c r="R7" i="6"/>
  <c r="S7" i="6" s="1"/>
  <c r="T7" i="6" s="1"/>
  <c r="E7" i="6" s="1"/>
  <c r="H7" i="6" s="1"/>
  <c r="R6" i="6"/>
  <c r="S6" i="6" s="1"/>
  <c r="T6" i="6" s="1"/>
  <c r="E6" i="6" s="1"/>
  <c r="N3" i="55" l="1"/>
  <c r="O3" i="55"/>
  <c r="H6" i="6"/>
  <c r="G6" i="6"/>
  <c r="Q6" i="6"/>
  <c r="Q7" i="6"/>
  <c r="G7" i="6"/>
  <c r="P14" i="13"/>
  <c r="R14" i="13"/>
  <c r="S14" i="13" s="1"/>
  <c r="T14" i="13" s="1"/>
  <c r="R3" i="12"/>
  <c r="S3" i="12" s="1"/>
  <c r="T3" i="12" s="1"/>
  <c r="R14" i="12"/>
  <c r="S14" i="12" s="1"/>
  <c r="T14" i="12" s="1"/>
  <c r="E14" i="12" s="1"/>
  <c r="Q14" i="12" s="1"/>
  <c r="P14" i="12"/>
  <c r="R14" i="11"/>
  <c r="S14" i="11" s="1"/>
  <c r="T14" i="11" s="1"/>
  <c r="E14" i="11" s="1"/>
  <c r="P14" i="11"/>
  <c r="R14" i="4"/>
  <c r="S14" i="4" s="1"/>
  <c r="T14" i="4" s="1"/>
  <c r="E14" i="4" s="1"/>
  <c r="P14" i="4"/>
  <c r="R14" i="3"/>
  <c r="S14" i="3" s="1"/>
  <c r="T14" i="3" s="1"/>
  <c r="E14" i="3" s="1"/>
  <c r="P14" i="3"/>
  <c r="Q14" i="3" s="1"/>
  <c r="I14" i="3" s="1"/>
  <c r="Q14" i="11" l="1"/>
  <c r="H14" i="4"/>
  <c r="G14" i="4"/>
  <c r="Q14" i="4"/>
  <c r="I14" i="11"/>
  <c r="F14" i="11"/>
  <c r="H14" i="11"/>
  <c r="G14" i="11"/>
  <c r="Q3" i="12"/>
  <c r="I14" i="12"/>
  <c r="F14" i="12"/>
  <c r="Q14" i="13"/>
  <c r="F14" i="3"/>
  <c r="F6" i="6"/>
  <c r="I6" i="6"/>
  <c r="H14" i="12"/>
  <c r="F7" i="6"/>
  <c r="I7" i="6"/>
  <c r="G14" i="12"/>
  <c r="H14" i="3"/>
  <c r="G14" i="3"/>
  <c r="P3" i="26"/>
  <c r="R3" i="26"/>
  <c r="S3" i="26" s="1"/>
  <c r="T3" i="26" s="1"/>
  <c r="E3" i="26" s="1"/>
  <c r="H3" i="26" l="1"/>
  <c r="G3" i="26"/>
  <c r="Q3" i="26"/>
  <c r="I14" i="4"/>
  <c r="F14" i="4"/>
  <c r="P3" i="27"/>
  <c r="R3" i="27"/>
  <c r="S3" i="27" s="1"/>
  <c r="T3" i="27" s="1"/>
  <c r="E3" i="27" s="1"/>
  <c r="G3" i="27" s="1"/>
  <c r="P17" i="21"/>
  <c r="R17" i="21"/>
  <c r="S17" i="21" s="1"/>
  <c r="T17" i="21" s="1"/>
  <c r="E17" i="21" s="1"/>
  <c r="P3" i="20"/>
  <c r="R3" i="20"/>
  <c r="S3" i="20" s="1"/>
  <c r="T3" i="20" s="1"/>
  <c r="E3" i="20" s="1"/>
  <c r="P3" i="19"/>
  <c r="R3" i="19"/>
  <c r="S3" i="19" s="1"/>
  <c r="T3" i="19" s="1"/>
  <c r="E3" i="19" s="1"/>
  <c r="P7" i="17"/>
  <c r="P6" i="17"/>
  <c r="R7" i="17"/>
  <c r="S7" i="17" s="1"/>
  <c r="T7" i="17" s="1"/>
  <c r="E7" i="17" s="1"/>
  <c r="R6" i="17"/>
  <c r="S6" i="17" s="1"/>
  <c r="T6" i="17" s="1"/>
  <c r="E6" i="17" s="1"/>
  <c r="P7" i="16"/>
  <c r="R7" i="16"/>
  <c r="S7" i="16" s="1"/>
  <c r="T7" i="16" s="1"/>
  <c r="E7" i="16" s="1"/>
  <c r="R6" i="16"/>
  <c r="S6" i="16" s="1"/>
  <c r="T6" i="16" s="1"/>
  <c r="E6" i="16" s="1"/>
  <c r="P6" i="16"/>
  <c r="P7" i="15"/>
  <c r="P6" i="15"/>
  <c r="R7" i="15"/>
  <c r="S7" i="15"/>
  <c r="T7" i="15" s="1"/>
  <c r="E7" i="15" s="1"/>
  <c r="G7" i="15" s="1"/>
  <c r="R6" i="15"/>
  <c r="S6" i="15" s="1"/>
  <c r="T6" i="15" s="1"/>
  <c r="E6" i="15" s="1"/>
  <c r="P7" i="14"/>
  <c r="R7" i="14"/>
  <c r="S7" i="14" s="1"/>
  <c r="T7" i="14" s="1"/>
  <c r="E7" i="14" s="1"/>
  <c r="P3" i="13"/>
  <c r="R3" i="13"/>
  <c r="S3" i="13" s="1"/>
  <c r="T3" i="13" s="1"/>
  <c r="E3" i="13" s="1"/>
  <c r="R7" i="9"/>
  <c r="S7" i="9" s="1"/>
  <c r="T7" i="9" s="1"/>
  <c r="E7" i="9" s="1"/>
  <c r="Q8" i="8"/>
  <c r="R8" i="8" s="1"/>
  <c r="S8" i="8" s="1"/>
  <c r="O3" i="5"/>
  <c r="R3" i="5"/>
  <c r="S3" i="5" s="1"/>
  <c r="E3" i="5" s="1"/>
  <c r="Q6" i="16" l="1"/>
  <c r="F6" i="16" s="1"/>
  <c r="J6" i="16" s="1"/>
  <c r="L6" i="16" s="1"/>
  <c r="Q7" i="15"/>
  <c r="F7" i="15" s="1"/>
  <c r="H7" i="9"/>
  <c r="G7" i="9"/>
  <c r="H3" i="5"/>
  <c r="G3" i="5"/>
  <c r="G6" i="17"/>
  <c r="H6" i="17"/>
  <c r="Q6" i="17"/>
  <c r="P3" i="5"/>
  <c r="Q7" i="17"/>
  <c r="Q7" i="9"/>
  <c r="Q3" i="13"/>
  <c r="G3" i="13"/>
  <c r="H3" i="13"/>
  <c r="G3" i="19"/>
  <c r="H3" i="19"/>
  <c r="Q3" i="19"/>
  <c r="G7" i="14"/>
  <c r="H7" i="14"/>
  <c r="H3" i="20"/>
  <c r="G3" i="20"/>
  <c r="Q3" i="20"/>
  <c r="Q7" i="14"/>
  <c r="Q6" i="15"/>
  <c r="G6" i="15"/>
  <c r="H6" i="15"/>
  <c r="H3" i="27"/>
  <c r="I7" i="15"/>
  <c r="I6" i="16"/>
  <c r="H6" i="16"/>
  <c r="G6" i="16"/>
  <c r="Q7" i="16"/>
  <c r="G7" i="16"/>
  <c r="H7" i="16"/>
  <c r="H7" i="15"/>
  <c r="I3" i="26"/>
  <c r="F3" i="26"/>
  <c r="Q3" i="27"/>
  <c r="F3" i="27" s="1"/>
  <c r="Q17" i="21"/>
  <c r="H17" i="27"/>
  <c r="E5" i="30"/>
  <c r="D16" i="22"/>
  <c r="E19" i="20"/>
  <c r="E20" i="28"/>
  <c r="K20" i="28" s="1"/>
  <c r="J17" i="22"/>
  <c r="J19" i="19"/>
  <c r="E17" i="18"/>
  <c r="E3" i="17"/>
  <c r="K3" i="17" s="1"/>
  <c r="J3" i="17"/>
  <c r="L3" i="17" s="1"/>
  <c r="E4" i="17"/>
  <c r="K4" i="17" s="1"/>
  <c r="J4" i="17"/>
  <c r="L4" i="17" s="1"/>
  <c r="E5" i="17"/>
  <c r="K5" i="17" s="1"/>
  <c r="J5" i="17"/>
  <c r="L5" i="17" s="1"/>
  <c r="K6" i="17"/>
  <c r="K7" i="17"/>
  <c r="E8" i="17"/>
  <c r="K8" i="17" s="1"/>
  <c r="J8" i="17"/>
  <c r="L8" i="17" s="1"/>
  <c r="E9" i="17"/>
  <c r="K9" i="17" s="1"/>
  <c r="J9" i="17"/>
  <c r="L9" i="17" s="1"/>
  <c r="E10" i="17"/>
  <c r="K10" i="17" s="1"/>
  <c r="J10" i="17"/>
  <c r="L10" i="17" s="1"/>
  <c r="D11" i="17"/>
  <c r="M11" i="17"/>
  <c r="D17" i="18"/>
  <c r="E19" i="19"/>
  <c r="D19" i="19"/>
  <c r="J3" i="15"/>
  <c r="L3" i="15" s="1"/>
  <c r="J4" i="15"/>
  <c r="L4" i="15" s="1"/>
  <c r="J5" i="15"/>
  <c r="J8" i="15"/>
  <c r="L8" i="15" s="1"/>
  <c r="J9" i="15"/>
  <c r="L9" i="15" s="1"/>
  <c r="J10" i="15"/>
  <c r="L10" i="15" s="1"/>
  <c r="E14" i="8"/>
  <c r="E17" i="25"/>
  <c r="D17" i="25"/>
  <c r="E3" i="25"/>
  <c r="K3" i="25" s="1"/>
  <c r="J3" i="25"/>
  <c r="L3" i="25" s="1"/>
  <c r="E4" i="25"/>
  <c r="K4" i="25" s="1"/>
  <c r="J4" i="25"/>
  <c r="L4" i="25" s="1"/>
  <c r="E5" i="25"/>
  <c r="K5" i="25" s="1"/>
  <c r="J5" i="25"/>
  <c r="L5" i="25" s="1"/>
  <c r="E6" i="25"/>
  <c r="K6" i="25" s="1"/>
  <c r="J6" i="25"/>
  <c r="L6" i="25" s="1"/>
  <c r="E7" i="25"/>
  <c r="J7" i="25"/>
  <c r="L7" i="25" s="1"/>
  <c r="K7" i="25"/>
  <c r="E8" i="25"/>
  <c r="K8" i="25" s="1"/>
  <c r="J8" i="25"/>
  <c r="L8" i="25" s="1"/>
  <c r="E9" i="25"/>
  <c r="K9" i="25" s="1"/>
  <c r="J9" i="25"/>
  <c r="L9" i="25" s="1"/>
  <c r="E10" i="25"/>
  <c r="K10" i="25" s="1"/>
  <c r="J10" i="25"/>
  <c r="L10" i="25" s="1"/>
  <c r="E11" i="25"/>
  <c r="K11" i="25" s="1"/>
  <c r="J11" i="25"/>
  <c r="L11" i="25" s="1"/>
  <c r="E12" i="25"/>
  <c r="K12" i="25" s="1"/>
  <c r="J12" i="25"/>
  <c r="L12" i="25" s="1"/>
  <c r="E13" i="25"/>
  <c r="K13" i="25" s="1"/>
  <c r="J13" i="25"/>
  <c r="L13" i="25" s="1"/>
  <c r="E14" i="25"/>
  <c r="K14" i="25" s="1"/>
  <c r="J14" i="25"/>
  <c r="L14" i="25" s="1"/>
  <c r="E15" i="25"/>
  <c r="K15" i="25" s="1"/>
  <c r="J15" i="25"/>
  <c r="L15" i="25" s="1"/>
  <c r="D16" i="25"/>
  <c r="M16" i="25"/>
  <c r="J9" i="24"/>
  <c r="L9" i="24" s="1"/>
  <c r="J10" i="24"/>
  <c r="L10" i="24" s="1"/>
  <c r="J11" i="24"/>
  <c r="L11" i="24" s="1"/>
  <c r="J12" i="24"/>
  <c r="L12" i="24" s="1"/>
  <c r="J13" i="24"/>
  <c r="L13" i="24" s="1"/>
  <c r="J14" i="24"/>
  <c r="L14" i="24" s="1"/>
  <c r="J15" i="24"/>
  <c r="L15" i="24" s="1"/>
  <c r="E3" i="24"/>
  <c r="K3" i="24" s="1"/>
  <c r="J3" i="24"/>
  <c r="L3" i="24" s="1"/>
  <c r="E4" i="24"/>
  <c r="K4" i="24" s="1"/>
  <c r="J4" i="24"/>
  <c r="L4" i="24" s="1"/>
  <c r="E5" i="24"/>
  <c r="K5" i="24" s="1"/>
  <c r="J5" i="24"/>
  <c r="L5" i="24" s="1"/>
  <c r="E6" i="24"/>
  <c r="K6" i="24" s="1"/>
  <c r="J6" i="24"/>
  <c r="L6" i="24" s="1"/>
  <c r="E7" i="24"/>
  <c r="K7" i="24" s="1"/>
  <c r="J7" i="24"/>
  <c r="L7" i="24" s="1"/>
  <c r="E8" i="24"/>
  <c r="K8" i="24" s="1"/>
  <c r="J8" i="24"/>
  <c r="L8" i="24" s="1"/>
  <c r="E9" i="24"/>
  <c r="K9" i="24" s="1"/>
  <c r="E10" i="24"/>
  <c r="K10" i="24" s="1"/>
  <c r="E11" i="24"/>
  <c r="K11" i="24" s="1"/>
  <c r="E12" i="24"/>
  <c r="K12" i="24" s="1"/>
  <c r="E13" i="24"/>
  <c r="K13" i="24" s="1"/>
  <c r="E14" i="24"/>
  <c r="K14" i="24" s="1"/>
  <c r="E15" i="24"/>
  <c r="K15" i="24" s="1"/>
  <c r="D16" i="24"/>
  <c r="M16" i="24"/>
  <c r="D17" i="24"/>
  <c r="E17" i="24"/>
  <c r="E3" i="38"/>
  <c r="E5" i="38" s="1"/>
  <c r="K5" i="38" s="1"/>
  <c r="E4" i="38"/>
  <c r="E16" i="5"/>
  <c r="D5" i="37"/>
  <c r="E3" i="37"/>
  <c r="K3" i="37" s="1"/>
  <c r="E4" i="37"/>
  <c r="K4" i="37" s="1"/>
  <c r="J16" i="5"/>
  <c r="E4" i="36"/>
  <c r="K4" i="36" s="1"/>
  <c r="D16" i="5"/>
  <c r="D17" i="23"/>
  <c r="E17" i="23"/>
  <c r="J16" i="4"/>
  <c r="E3" i="23"/>
  <c r="J3" i="23"/>
  <c r="L3" i="23" s="1"/>
  <c r="K3" i="23"/>
  <c r="E4" i="23"/>
  <c r="K4" i="23" s="1"/>
  <c r="J4" i="23"/>
  <c r="L4" i="23" s="1"/>
  <c r="E5" i="23"/>
  <c r="K5" i="23" s="1"/>
  <c r="J5" i="23"/>
  <c r="L5" i="23" s="1"/>
  <c r="E6" i="23"/>
  <c r="J6" i="23"/>
  <c r="L6" i="23" s="1"/>
  <c r="K6" i="23"/>
  <c r="E7" i="23"/>
  <c r="K7" i="23" s="1"/>
  <c r="J7" i="23"/>
  <c r="L7" i="23" s="1"/>
  <c r="E8" i="23"/>
  <c r="K8" i="23" s="1"/>
  <c r="J8" i="23"/>
  <c r="L8" i="23"/>
  <c r="E9" i="23"/>
  <c r="K9" i="23" s="1"/>
  <c r="J9" i="23"/>
  <c r="L9" i="23" s="1"/>
  <c r="E10" i="23"/>
  <c r="K10" i="23" s="1"/>
  <c r="J10" i="23"/>
  <c r="L10" i="23" s="1"/>
  <c r="E11" i="23"/>
  <c r="K11" i="23" s="1"/>
  <c r="J11" i="23"/>
  <c r="L11" i="23" s="1"/>
  <c r="E12" i="23"/>
  <c r="K12" i="23" s="1"/>
  <c r="J12" i="23"/>
  <c r="L12" i="23" s="1"/>
  <c r="E13" i="23"/>
  <c r="J13" i="23"/>
  <c r="K13" i="23"/>
  <c r="L13" i="23"/>
  <c r="E14" i="23"/>
  <c r="K14" i="23" s="1"/>
  <c r="J14" i="23"/>
  <c r="L14" i="23"/>
  <c r="E15" i="23"/>
  <c r="K15" i="23" s="1"/>
  <c r="J15" i="23"/>
  <c r="L15" i="23" s="1"/>
  <c r="D16" i="23"/>
  <c r="M16" i="23"/>
  <c r="K16" i="23"/>
  <c r="E16" i="4"/>
  <c r="D16" i="4"/>
  <c r="E3" i="35"/>
  <c r="K3" i="35" s="1"/>
  <c r="J16" i="3"/>
  <c r="E16" i="3"/>
  <c r="D16" i="3"/>
  <c r="J15" i="1"/>
  <c r="E15" i="1"/>
  <c r="D15" i="1"/>
  <c r="E17" i="22"/>
  <c r="D17" i="22"/>
  <c r="E3" i="22"/>
  <c r="K3" i="22" s="1"/>
  <c r="J3" i="22"/>
  <c r="L3" i="22"/>
  <c r="E4" i="22"/>
  <c r="K4" i="22" s="1"/>
  <c r="J4" i="22"/>
  <c r="E5" i="22"/>
  <c r="K5" i="22" s="1"/>
  <c r="J5" i="22"/>
  <c r="L5" i="22" s="1"/>
  <c r="E6" i="22"/>
  <c r="K6" i="22" s="1"/>
  <c r="J6" i="22"/>
  <c r="L6" i="22" s="1"/>
  <c r="E7" i="22"/>
  <c r="J7" i="22"/>
  <c r="L7" i="22" s="1"/>
  <c r="K7" i="22"/>
  <c r="E8" i="22"/>
  <c r="K8" i="22" s="1"/>
  <c r="J8" i="22"/>
  <c r="L8" i="22" s="1"/>
  <c r="E9" i="22"/>
  <c r="K9" i="22" s="1"/>
  <c r="J9" i="22"/>
  <c r="L9" i="22"/>
  <c r="E10" i="22"/>
  <c r="K10" i="22" s="1"/>
  <c r="J10" i="22"/>
  <c r="L10" i="22" s="1"/>
  <c r="E11" i="22"/>
  <c r="J11" i="22"/>
  <c r="L11" i="22" s="1"/>
  <c r="K11" i="22"/>
  <c r="E12" i="22"/>
  <c r="K12" i="22" s="1"/>
  <c r="J12" i="22"/>
  <c r="L12" i="22" s="1"/>
  <c r="E13" i="22"/>
  <c r="K13" i="22" s="1"/>
  <c r="J13" i="22"/>
  <c r="L13" i="22"/>
  <c r="E14" i="22"/>
  <c r="J14" i="22"/>
  <c r="L14" i="22" s="1"/>
  <c r="K14" i="22"/>
  <c r="E15" i="22"/>
  <c r="J15" i="22"/>
  <c r="L15" i="22" s="1"/>
  <c r="K15" i="22"/>
  <c r="M16" i="22"/>
  <c r="D18" i="21"/>
  <c r="E19" i="21"/>
  <c r="D19" i="21"/>
  <c r="E16" i="21"/>
  <c r="K16" i="21" s="1"/>
  <c r="J16" i="21"/>
  <c r="L16" i="21" s="1"/>
  <c r="K17" i="21"/>
  <c r="D5" i="44"/>
  <c r="D4" i="31"/>
  <c r="D3" i="31"/>
  <c r="D5" i="31" s="1"/>
  <c r="D6" i="31" s="1"/>
  <c r="D8" i="31" s="1"/>
  <c r="E3" i="32"/>
  <c r="K3" i="19"/>
  <c r="E4" i="19"/>
  <c r="J4" i="19"/>
  <c r="L4" i="19" s="1"/>
  <c r="E5" i="19"/>
  <c r="K5" i="19" s="1"/>
  <c r="J5" i="19"/>
  <c r="L5" i="19" s="1"/>
  <c r="E6" i="19"/>
  <c r="K6" i="19" s="1"/>
  <c r="J6" i="19"/>
  <c r="L6" i="19" s="1"/>
  <c r="E7" i="19"/>
  <c r="J7" i="19"/>
  <c r="K7" i="19"/>
  <c r="L7" i="19"/>
  <c r="E8" i="19"/>
  <c r="K8" i="19" s="1"/>
  <c r="J8" i="19"/>
  <c r="L8" i="19" s="1"/>
  <c r="E9" i="19"/>
  <c r="K9" i="19" s="1"/>
  <c r="J9" i="19"/>
  <c r="L9" i="19" s="1"/>
  <c r="E10" i="19"/>
  <c r="K10" i="19" s="1"/>
  <c r="J10" i="19"/>
  <c r="L10" i="19"/>
  <c r="E11" i="19"/>
  <c r="K11" i="19" s="1"/>
  <c r="J11" i="19"/>
  <c r="L11" i="19" s="1"/>
  <c r="E12" i="19"/>
  <c r="K12" i="19" s="1"/>
  <c r="J12" i="19"/>
  <c r="L12" i="19" s="1"/>
  <c r="E13" i="19"/>
  <c r="K13" i="19" s="1"/>
  <c r="J13" i="19"/>
  <c r="L13" i="19"/>
  <c r="E14" i="19"/>
  <c r="K14" i="19" s="1"/>
  <c r="J14" i="19"/>
  <c r="L14" i="19" s="1"/>
  <c r="E15" i="19"/>
  <c r="K15" i="19" s="1"/>
  <c r="J15" i="19"/>
  <c r="L15" i="19" s="1"/>
  <c r="E16" i="19"/>
  <c r="K16" i="19" s="1"/>
  <c r="J16" i="19"/>
  <c r="L16" i="19" s="1"/>
  <c r="E17" i="19"/>
  <c r="K17" i="19" s="1"/>
  <c r="J17" i="19"/>
  <c r="L17" i="19"/>
  <c r="D18" i="19"/>
  <c r="M18" i="19"/>
  <c r="E3" i="18"/>
  <c r="J3" i="18"/>
  <c r="E4" i="18"/>
  <c r="K4" i="18" s="1"/>
  <c r="J4" i="18"/>
  <c r="L4" i="18"/>
  <c r="E5" i="18"/>
  <c r="K5" i="18" s="1"/>
  <c r="J5" i="18"/>
  <c r="L5" i="18" s="1"/>
  <c r="E6" i="18"/>
  <c r="K6" i="18" s="1"/>
  <c r="J6" i="18"/>
  <c r="L6" i="18"/>
  <c r="E7" i="18"/>
  <c r="K7" i="18" s="1"/>
  <c r="J7" i="18"/>
  <c r="L7" i="18" s="1"/>
  <c r="E8" i="18"/>
  <c r="K8" i="18" s="1"/>
  <c r="J8" i="18"/>
  <c r="L8" i="18" s="1"/>
  <c r="E9" i="18"/>
  <c r="J9" i="18"/>
  <c r="L9" i="18" s="1"/>
  <c r="K9" i="18"/>
  <c r="E10" i="18"/>
  <c r="K10" i="18" s="1"/>
  <c r="J10" i="18"/>
  <c r="L10" i="18" s="1"/>
  <c r="E11" i="18"/>
  <c r="K11" i="18" s="1"/>
  <c r="J11" i="18"/>
  <c r="L11" i="18" s="1"/>
  <c r="E12" i="18"/>
  <c r="K12" i="18" s="1"/>
  <c r="J12" i="18"/>
  <c r="L12" i="18" s="1"/>
  <c r="E13" i="18"/>
  <c r="K13" i="18" s="1"/>
  <c r="J13" i="18"/>
  <c r="L13" i="18" s="1"/>
  <c r="E14" i="18"/>
  <c r="K14" i="18" s="1"/>
  <c r="J14" i="18"/>
  <c r="L14" i="18" s="1"/>
  <c r="E15" i="18"/>
  <c r="K15" i="18" s="1"/>
  <c r="J15" i="18"/>
  <c r="L15" i="18" s="1"/>
  <c r="D16" i="18"/>
  <c r="M16" i="18"/>
  <c r="D15" i="30"/>
  <c r="E3" i="16"/>
  <c r="K3" i="16" s="1"/>
  <c r="J3" i="16"/>
  <c r="L3" i="16"/>
  <c r="E4" i="16"/>
  <c r="K4" i="16" s="1"/>
  <c r="J4" i="16"/>
  <c r="L4" i="16" s="1"/>
  <c r="E5" i="16"/>
  <c r="K5" i="16" s="1"/>
  <c r="J5" i="16"/>
  <c r="L5" i="16" s="1"/>
  <c r="K6" i="16"/>
  <c r="K7" i="16"/>
  <c r="E8" i="16"/>
  <c r="K8" i="16" s="1"/>
  <c r="J8" i="16"/>
  <c r="L8" i="16" s="1"/>
  <c r="E9" i="16"/>
  <c r="K9" i="16" s="1"/>
  <c r="J9" i="16"/>
  <c r="L9" i="16"/>
  <c r="E10" i="16"/>
  <c r="K10" i="16" s="1"/>
  <c r="J10" i="16"/>
  <c r="L10" i="16" s="1"/>
  <c r="D11" i="16"/>
  <c r="M11" i="16"/>
  <c r="D10" i="30"/>
  <c r="D11" i="30" s="1"/>
  <c r="D12" i="30" s="1"/>
  <c r="D8" i="30"/>
  <c r="D9" i="30"/>
  <c r="J16" i="13"/>
  <c r="J16" i="12"/>
  <c r="D4" i="30"/>
  <c r="D5" i="30" s="1"/>
  <c r="D6" i="30" s="1"/>
  <c r="D7" i="30" s="1"/>
  <c r="D3" i="30"/>
  <c r="J16" i="11"/>
  <c r="E3" i="15"/>
  <c r="K3" i="15" s="1"/>
  <c r="E4" i="15"/>
  <c r="K4" i="15" s="1"/>
  <c r="E5" i="15"/>
  <c r="K5" i="15" s="1"/>
  <c r="L5" i="15"/>
  <c r="K6" i="15"/>
  <c r="K7" i="15"/>
  <c r="E8" i="15"/>
  <c r="K8" i="15"/>
  <c r="E9" i="15"/>
  <c r="K9" i="15" s="1"/>
  <c r="E10" i="15"/>
  <c r="K10" i="15" s="1"/>
  <c r="D11" i="15"/>
  <c r="M11" i="15"/>
  <c r="J15" i="10"/>
  <c r="D12" i="29"/>
  <c r="D3" i="29"/>
  <c r="J14" i="9"/>
  <c r="J14" i="8"/>
  <c r="D15" i="4"/>
  <c r="D9" i="29"/>
  <c r="D10" i="29" s="1"/>
  <c r="D11" i="29" s="1"/>
  <c r="D8" i="29"/>
  <c r="D15" i="5"/>
  <c r="D7" i="29"/>
  <c r="D5" i="29"/>
  <c r="D6" i="29" s="1"/>
  <c r="D4" i="29"/>
  <c r="E3" i="21"/>
  <c r="J3" i="21"/>
  <c r="L3" i="21" s="1"/>
  <c r="K3" i="21"/>
  <c r="E4" i="21"/>
  <c r="K4" i="21" s="1"/>
  <c r="J4" i="21"/>
  <c r="L4" i="21" s="1"/>
  <c r="E5" i="21"/>
  <c r="K5" i="21" s="1"/>
  <c r="J5" i="21"/>
  <c r="L5" i="21" s="1"/>
  <c r="E6" i="21"/>
  <c r="K6" i="21" s="1"/>
  <c r="J6" i="21"/>
  <c r="L6" i="21" s="1"/>
  <c r="E7" i="21"/>
  <c r="K7" i="21" s="1"/>
  <c r="J7" i="21"/>
  <c r="L7" i="21" s="1"/>
  <c r="E8" i="21"/>
  <c r="K8" i="21" s="1"/>
  <c r="J8" i="21"/>
  <c r="L8" i="21" s="1"/>
  <c r="E9" i="21"/>
  <c r="K9" i="21" s="1"/>
  <c r="J9" i="21"/>
  <c r="L9" i="21" s="1"/>
  <c r="E10" i="21"/>
  <c r="K10" i="21" s="1"/>
  <c r="J10" i="21"/>
  <c r="L10" i="21"/>
  <c r="E11" i="21"/>
  <c r="K11" i="21" s="1"/>
  <c r="J11" i="21"/>
  <c r="L11" i="21" s="1"/>
  <c r="E12" i="21"/>
  <c r="K12" i="21" s="1"/>
  <c r="J12" i="21"/>
  <c r="L12" i="21" s="1"/>
  <c r="E13" i="21"/>
  <c r="K13" i="21" s="1"/>
  <c r="J13" i="21"/>
  <c r="L13" i="21" s="1"/>
  <c r="E14" i="21"/>
  <c r="K14" i="21" s="1"/>
  <c r="J14" i="21"/>
  <c r="L14" i="21" s="1"/>
  <c r="E15" i="21"/>
  <c r="K15" i="21" s="1"/>
  <c r="J15" i="21"/>
  <c r="L15" i="21" s="1"/>
  <c r="M18" i="21"/>
  <c r="D20" i="28"/>
  <c r="D13" i="28"/>
  <c r="D14" i="28" s="1"/>
  <c r="D12" i="28"/>
  <c r="D4" i="28"/>
  <c r="D5" i="28" s="1"/>
  <c r="D3" i="28"/>
  <c r="E16" i="20"/>
  <c r="K16" i="20" s="1"/>
  <c r="E15" i="20"/>
  <c r="K15" i="20" s="1"/>
  <c r="E14" i="20"/>
  <c r="K14" i="20" s="1"/>
  <c r="E13" i="20"/>
  <c r="E3" i="53"/>
  <c r="J3" i="53"/>
  <c r="L3" i="53" s="1"/>
  <c r="K3" i="53"/>
  <c r="E4" i="53"/>
  <c r="K4" i="53" s="1"/>
  <c r="J4" i="53"/>
  <c r="L4" i="53" s="1"/>
  <c r="D5" i="53"/>
  <c r="E5" i="53"/>
  <c r="K5" i="53" s="1"/>
  <c r="M5" i="53"/>
  <c r="E3" i="52"/>
  <c r="E5" i="52" s="1"/>
  <c r="K5" i="52" s="1"/>
  <c r="J3" i="52"/>
  <c r="L3" i="52" s="1"/>
  <c r="E4" i="52"/>
  <c r="J4" i="52"/>
  <c r="L4" i="52" s="1"/>
  <c r="K4" i="52"/>
  <c r="D5" i="52"/>
  <c r="M5" i="52"/>
  <c r="D15" i="3"/>
  <c r="E3" i="51"/>
  <c r="E4" i="51" s="1"/>
  <c r="K4" i="51" s="1"/>
  <c r="J3" i="51"/>
  <c r="L3" i="51"/>
  <c r="D4" i="51"/>
  <c r="J4" i="51"/>
  <c r="L4" i="51" s="1"/>
  <c r="M4" i="51"/>
  <c r="E3" i="50"/>
  <c r="K3" i="50" s="1"/>
  <c r="J3" i="50"/>
  <c r="L3" i="50" s="1"/>
  <c r="E4" i="50"/>
  <c r="K4" i="50" s="1"/>
  <c r="J4" i="50"/>
  <c r="L4" i="50" s="1"/>
  <c r="D5" i="50"/>
  <c r="M5" i="50"/>
  <c r="E3" i="49"/>
  <c r="K3" i="49" s="1"/>
  <c r="J3" i="49"/>
  <c r="J5" i="49" s="1"/>
  <c r="E4" i="49"/>
  <c r="J4" i="49"/>
  <c r="L4" i="49" s="1"/>
  <c r="K4" i="49"/>
  <c r="D5" i="49"/>
  <c r="E5" i="49"/>
  <c r="M5" i="49"/>
  <c r="E3" i="48"/>
  <c r="K3" i="48" s="1"/>
  <c r="E4" i="48"/>
  <c r="K4" i="48" s="1"/>
  <c r="J3" i="48"/>
  <c r="L3" i="48" s="1"/>
  <c r="J4" i="48"/>
  <c r="L4" i="48" s="1"/>
  <c r="D5" i="48"/>
  <c r="M5" i="48"/>
  <c r="E3" i="47"/>
  <c r="K3" i="47" s="1"/>
  <c r="J3" i="47"/>
  <c r="L3" i="47"/>
  <c r="E4" i="47"/>
  <c r="J4" i="47"/>
  <c r="J5" i="47" s="1"/>
  <c r="L5" i="47" s="1"/>
  <c r="K4" i="47"/>
  <c r="D5" i="47"/>
  <c r="M5" i="47"/>
  <c r="D11" i="28"/>
  <c r="D18" i="20"/>
  <c r="E3" i="46"/>
  <c r="J3" i="46"/>
  <c r="K3" i="46"/>
  <c r="L3" i="46"/>
  <c r="E4" i="46"/>
  <c r="K4" i="46" s="1"/>
  <c r="J4" i="46"/>
  <c r="L4" i="46" s="1"/>
  <c r="D5" i="46"/>
  <c r="M5" i="46"/>
  <c r="E3" i="45"/>
  <c r="J3" i="45"/>
  <c r="L3" i="45" s="1"/>
  <c r="K3" i="45"/>
  <c r="E4" i="45"/>
  <c r="K4" i="45" s="1"/>
  <c r="J4" i="45"/>
  <c r="L4" i="45" s="1"/>
  <c r="D5" i="45"/>
  <c r="E5" i="45"/>
  <c r="K5" i="45"/>
  <c r="M5" i="45"/>
  <c r="D17" i="27"/>
  <c r="M15" i="13"/>
  <c r="D15" i="13"/>
  <c r="J14" i="13"/>
  <c r="L14" i="13" s="1"/>
  <c r="K14" i="13"/>
  <c r="J13" i="13"/>
  <c r="L13" i="13" s="1"/>
  <c r="E13" i="13"/>
  <c r="K13" i="13" s="1"/>
  <c r="J12" i="13"/>
  <c r="L12" i="13" s="1"/>
  <c r="E12" i="13"/>
  <c r="K12" i="13" s="1"/>
  <c r="J11" i="13"/>
  <c r="L11" i="13" s="1"/>
  <c r="E11" i="13"/>
  <c r="K11" i="13" s="1"/>
  <c r="J10" i="13"/>
  <c r="L10" i="13" s="1"/>
  <c r="E10" i="13"/>
  <c r="K10" i="13" s="1"/>
  <c r="J9" i="13"/>
  <c r="L9" i="13" s="1"/>
  <c r="E9" i="13"/>
  <c r="K9" i="13" s="1"/>
  <c r="J8" i="13"/>
  <c r="L8" i="13" s="1"/>
  <c r="E8" i="13"/>
  <c r="K8" i="13" s="1"/>
  <c r="J7" i="13"/>
  <c r="L7" i="13" s="1"/>
  <c r="E7" i="13"/>
  <c r="K7" i="13" s="1"/>
  <c r="J6" i="13"/>
  <c r="L6" i="13" s="1"/>
  <c r="E6" i="13"/>
  <c r="K6" i="13" s="1"/>
  <c r="J5" i="13"/>
  <c r="L5" i="13" s="1"/>
  <c r="E5" i="13"/>
  <c r="K5" i="13" s="1"/>
  <c r="J4" i="13"/>
  <c r="L4" i="13" s="1"/>
  <c r="E4" i="13"/>
  <c r="K4" i="13" s="1"/>
  <c r="E3" i="44"/>
  <c r="K3" i="44" s="1"/>
  <c r="J3" i="44"/>
  <c r="L3" i="44"/>
  <c r="E4" i="44"/>
  <c r="K4" i="44" s="1"/>
  <c r="J4" i="44"/>
  <c r="L4" i="44" s="1"/>
  <c r="M5" i="44"/>
  <c r="M15" i="12"/>
  <c r="D15" i="12"/>
  <c r="J14" i="12"/>
  <c r="L14" i="12" s="1"/>
  <c r="K14" i="12"/>
  <c r="J13" i="12"/>
  <c r="L13" i="12" s="1"/>
  <c r="E13" i="12"/>
  <c r="K13" i="12" s="1"/>
  <c r="J12" i="12"/>
  <c r="L12" i="12" s="1"/>
  <c r="E12" i="12"/>
  <c r="K12" i="12" s="1"/>
  <c r="J11" i="12"/>
  <c r="L11" i="12" s="1"/>
  <c r="E11" i="12"/>
  <c r="K11" i="12" s="1"/>
  <c r="J10" i="12"/>
  <c r="L10" i="12" s="1"/>
  <c r="E10" i="12"/>
  <c r="K10" i="12" s="1"/>
  <c r="J9" i="12"/>
  <c r="L9" i="12" s="1"/>
  <c r="E9" i="12"/>
  <c r="K9" i="12" s="1"/>
  <c r="J8" i="12"/>
  <c r="L8" i="12" s="1"/>
  <c r="E8" i="12"/>
  <c r="K8" i="12" s="1"/>
  <c r="J7" i="12"/>
  <c r="L7" i="12" s="1"/>
  <c r="E7" i="12"/>
  <c r="K7" i="12" s="1"/>
  <c r="J6" i="12"/>
  <c r="L6" i="12" s="1"/>
  <c r="E6" i="12"/>
  <c r="K6" i="12" s="1"/>
  <c r="J5" i="12"/>
  <c r="L5" i="12" s="1"/>
  <c r="E5" i="12"/>
  <c r="K5" i="12" s="1"/>
  <c r="J4" i="12"/>
  <c r="L4" i="12" s="1"/>
  <c r="E4" i="12"/>
  <c r="K4" i="12" s="1"/>
  <c r="J3" i="12"/>
  <c r="J13" i="11"/>
  <c r="L13" i="11" s="1"/>
  <c r="E13" i="11"/>
  <c r="K13" i="11" s="1"/>
  <c r="D12" i="27"/>
  <c r="D13" i="27" s="1"/>
  <c r="D14" i="27" s="1"/>
  <c r="D15" i="27" s="1"/>
  <c r="D16" i="27" s="1"/>
  <c r="D11" i="27"/>
  <c r="D9" i="27"/>
  <c r="D10" i="27"/>
  <c r="M15" i="11"/>
  <c r="D15" i="11"/>
  <c r="J14" i="11"/>
  <c r="L14" i="11" s="1"/>
  <c r="K14" i="11"/>
  <c r="J12" i="11"/>
  <c r="L12" i="11" s="1"/>
  <c r="E12" i="11"/>
  <c r="K12" i="11" s="1"/>
  <c r="J11" i="11"/>
  <c r="L11" i="11" s="1"/>
  <c r="E11" i="11"/>
  <c r="K11" i="11" s="1"/>
  <c r="J10" i="11"/>
  <c r="L10" i="11" s="1"/>
  <c r="E10" i="11"/>
  <c r="K10" i="11" s="1"/>
  <c r="J9" i="11"/>
  <c r="L9" i="11" s="1"/>
  <c r="E9" i="11"/>
  <c r="K9" i="11" s="1"/>
  <c r="J8" i="11"/>
  <c r="L8" i="11" s="1"/>
  <c r="E8" i="11"/>
  <c r="K8" i="11" s="1"/>
  <c r="J7" i="11"/>
  <c r="L7" i="11" s="1"/>
  <c r="E7" i="11"/>
  <c r="K7" i="11" s="1"/>
  <c r="J6" i="11"/>
  <c r="L6" i="11" s="1"/>
  <c r="E6" i="11"/>
  <c r="K6" i="11" s="1"/>
  <c r="J5" i="11"/>
  <c r="L5" i="11" s="1"/>
  <c r="E5" i="11"/>
  <c r="K5" i="11" s="1"/>
  <c r="J4" i="11"/>
  <c r="L4" i="11" s="1"/>
  <c r="E4" i="11"/>
  <c r="K4" i="11" s="1"/>
  <c r="J3" i="11"/>
  <c r="E3" i="11"/>
  <c r="E3" i="43"/>
  <c r="J3" i="43"/>
  <c r="L3" i="43" s="1"/>
  <c r="K3" i="43"/>
  <c r="E4" i="43"/>
  <c r="K4" i="43" s="1"/>
  <c r="J4" i="43"/>
  <c r="L4" i="43" s="1"/>
  <c r="D5" i="43"/>
  <c r="M5" i="43"/>
  <c r="E3" i="42"/>
  <c r="K3" i="42" s="1"/>
  <c r="J3" i="42"/>
  <c r="L3" i="42" s="1"/>
  <c r="E4" i="42"/>
  <c r="K4" i="42" s="1"/>
  <c r="J4" i="42"/>
  <c r="L4" i="42"/>
  <c r="D5" i="42"/>
  <c r="M5" i="42"/>
  <c r="D4" i="27"/>
  <c r="D5" i="27" s="1"/>
  <c r="D6" i="27" s="1"/>
  <c r="D7" i="27" s="1"/>
  <c r="D8" i="27" s="1"/>
  <c r="J12" i="10"/>
  <c r="L12" i="10" s="1"/>
  <c r="E12" i="10"/>
  <c r="K12" i="10" s="1"/>
  <c r="E3" i="41"/>
  <c r="J3" i="41"/>
  <c r="L3" i="41" s="1"/>
  <c r="K3" i="41"/>
  <c r="E4" i="41"/>
  <c r="K4" i="41" s="1"/>
  <c r="J4" i="41"/>
  <c r="L4" i="41" s="1"/>
  <c r="D5" i="41"/>
  <c r="M5" i="41"/>
  <c r="E3" i="40"/>
  <c r="K3" i="40" s="1"/>
  <c r="J3" i="40"/>
  <c r="J5" i="40" s="1"/>
  <c r="L5" i="40" s="1"/>
  <c r="E4" i="40"/>
  <c r="J4" i="40"/>
  <c r="L4" i="40" s="1"/>
  <c r="K4" i="40"/>
  <c r="D5" i="40"/>
  <c r="M5" i="40"/>
  <c r="E3" i="39"/>
  <c r="E5" i="39" s="1"/>
  <c r="K5" i="39" s="1"/>
  <c r="J3" i="39"/>
  <c r="L3" i="39" s="1"/>
  <c r="E4" i="39"/>
  <c r="K4" i="39" s="1"/>
  <c r="J4" i="39"/>
  <c r="L4" i="39"/>
  <c r="D5" i="39"/>
  <c r="M5" i="39"/>
  <c r="J3" i="38"/>
  <c r="L3" i="38" s="1"/>
  <c r="J4" i="38"/>
  <c r="L4" i="38" s="1"/>
  <c r="K4" i="38"/>
  <c r="D5" i="38"/>
  <c r="M5" i="38"/>
  <c r="E3" i="7"/>
  <c r="K3" i="7" s="1"/>
  <c r="J3" i="7"/>
  <c r="E4" i="7"/>
  <c r="K4" i="7" s="1"/>
  <c r="J4" i="7"/>
  <c r="L4" i="7" s="1"/>
  <c r="E5" i="7"/>
  <c r="K5" i="7" s="1"/>
  <c r="J5" i="7"/>
  <c r="L5" i="7" s="1"/>
  <c r="E6" i="7"/>
  <c r="K6" i="7" s="1"/>
  <c r="J6" i="7"/>
  <c r="L6" i="7" s="1"/>
  <c r="E7" i="7"/>
  <c r="K7" i="7" s="1"/>
  <c r="J7" i="7"/>
  <c r="L7" i="7" s="1"/>
  <c r="E8" i="7"/>
  <c r="K8" i="7" s="1"/>
  <c r="J8" i="7"/>
  <c r="L8" i="7" s="1"/>
  <c r="E9" i="7"/>
  <c r="K9" i="7" s="1"/>
  <c r="J9" i="7"/>
  <c r="L9" i="7" s="1"/>
  <c r="E10" i="7"/>
  <c r="K10" i="7" s="1"/>
  <c r="J10" i="7"/>
  <c r="L10" i="7" s="1"/>
  <c r="E11" i="7"/>
  <c r="K11" i="7" s="1"/>
  <c r="J11" i="7"/>
  <c r="L11" i="7" s="1"/>
  <c r="E12" i="7"/>
  <c r="K12" i="7" s="1"/>
  <c r="J12" i="7"/>
  <c r="L12" i="7" s="1"/>
  <c r="D13" i="7"/>
  <c r="M13" i="7"/>
  <c r="J3" i="37"/>
  <c r="J4" i="37"/>
  <c r="L4" i="37" s="1"/>
  <c r="M5" i="37"/>
  <c r="E3" i="36"/>
  <c r="K3" i="36" s="1"/>
  <c r="J3" i="36"/>
  <c r="L3" i="36" s="1"/>
  <c r="J4" i="36"/>
  <c r="L4" i="36" s="1"/>
  <c r="D5" i="36"/>
  <c r="M5" i="36"/>
  <c r="M14" i="10"/>
  <c r="D14" i="10"/>
  <c r="J13" i="10"/>
  <c r="L13" i="10" s="1"/>
  <c r="E13" i="10"/>
  <c r="K13" i="10" s="1"/>
  <c r="J11" i="10"/>
  <c r="L11" i="10" s="1"/>
  <c r="E11" i="10"/>
  <c r="K11" i="10" s="1"/>
  <c r="J10" i="10"/>
  <c r="L10" i="10" s="1"/>
  <c r="E10" i="10"/>
  <c r="K10" i="10" s="1"/>
  <c r="J9" i="10"/>
  <c r="L9" i="10" s="1"/>
  <c r="E9" i="10"/>
  <c r="K9" i="10" s="1"/>
  <c r="J8" i="10"/>
  <c r="L8" i="10" s="1"/>
  <c r="E8" i="10"/>
  <c r="K8" i="10" s="1"/>
  <c r="J7" i="10"/>
  <c r="L7" i="10" s="1"/>
  <c r="E7" i="10"/>
  <c r="K7" i="10" s="1"/>
  <c r="J6" i="10"/>
  <c r="L6" i="10" s="1"/>
  <c r="E6" i="10"/>
  <c r="K6" i="10" s="1"/>
  <c r="J5" i="10"/>
  <c r="L5" i="10" s="1"/>
  <c r="E5" i="10"/>
  <c r="K5" i="10" s="1"/>
  <c r="J4" i="10"/>
  <c r="L4" i="10" s="1"/>
  <c r="E4" i="10"/>
  <c r="K4" i="10" s="1"/>
  <c r="J3" i="10"/>
  <c r="E3" i="10"/>
  <c r="E3" i="6"/>
  <c r="K3" i="6" s="1"/>
  <c r="J3" i="6"/>
  <c r="L3" i="6"/>
  <c r="E4" i="6"/>
  <c r="K4" i="6" s="1"/>
  <c r="J4" i="6"/>
  <c r="L4" i="6" s="1"/>
  <c r="E5" i="6"/>
  <c r="K5" i="6" s="1"/>
  <c r="J5" i="6"/>
  <c r="L5" i="6" s="1"/>
  <c r="J6" i="6"/>
  <c r="L6" i="6" s="1"/>
  <c r="K6" i="6"/>
  <c r="J7" i="6"/>
  <c r="L7" i="6" s="1"/>
  <c r="K7" i="6"/>
  <c r="E8" i="6"/>
  <c r="K8" i="6" s="1"/>
  <c r="J8" i="6"/>
  <c r="L8" i="6" s="1"/>
  <c r="E9" i="6"/>
  <c r="K9" i="6" s="1"/>
  <c r="J9" i="6"/>
  <c r="L9" i="6" s="1"/>
  <c r="E10" i="6"/>
  <c r="K10" i="6" s="1"/>
  <c r="J10" i="6"/>
  <c r="L10" i="6" s="1"/>
  <c r="E11" i="6"/>
  <c r="K11" i="6" s="1"/>
  <c r="J11" i="6"/>
  <c r="L11" i="6" s="1"/>
  <c r="D12" i="6"/>
  <c r="M12" i="6"/>
  <c r="M13" i="9"/>
  <c r="D13" i="9"/>
  <c r="J12" i="9"/>
  <c r="L12" i="9" s="1"/>
  <c r="E12" i="9"/>
  <c r="K12" i="9" s="1"/>
  <c r="J11" i="9"/>
  <c r="L11" i="9" s="1"/>
  <c r="E11" i="9"/>
  <c r="K11" i="9" s="1"/>
  <c r="J10" i="9"/>
  <c r="L10" i="9" s="1"/>
  <c r="E10" i="9"/>
  <c r="K10" i="9" s="1"/>
  <c r="J9" i="9"/>
  <c r="L9" i="9" s="1"/>
  <c r="E9" i="9"/>
  <c r="K9" i="9" s="1"/>
  <c r="J8" i="9"/>
  <c r="L8" i="9" s="1"/>
  <c r="E8" i="9"/>
  <c r="K8" i="9" s="1"/>
  <c r="K7" i="9"/>
  <c r="J6" i="9"/>
  <c r="L6" i="9" s="1"/>
  <c r="E6" i="9"/>
  <c r="K6" i="9" s="1"/>
  <c r="J5" i="9"/>
  <c r="L5" i="9" s="1"/>
  <c r="E5" i="9"/>
  <c r="K5" i="9" s="1"/>
  <c r="J4" i="9"/>
  <c r="L4" i="9" s="1"/>
  <c r="E4" i="9"/>
  <c r="K4" i="9" s="1"/>
  <c r="J3" i="9"/>
  <c r="E3" i="9"/>
  <c r="K3" i="5"/>
  <c r="E4" i="5"/>
  <c r="K4" i="5" s="1"/>
  <c r="J4" i="5"/>
  <c r="L4" i="5" s="1"/>
  <c r="E5" i="5"/>
  <c r="K5" i="5" s="1"/>
  <c r="J5" i="5"/>
  <c r="L5" i="5" s="1"/>
  <c r="E6" i="5"/>
  <c r="J6" i="5"/>
  <c r="K6" i="5"/>
  <c r="L6" i="5"/>
  <c r="E7" i="5"/>
  <c r="K7" i="5" s="1"/>
  <c r="J7" i="5"/>
  <c r="L7" i="5" s="1"/>
  <c r="E8" i="5"/>
  <c r="K8" i="5" s="1"/>
  <c r="J8" i="5"/>
  <c r="L8" i="5" s="1"/>
  <c r="E9" i="5"/>
  <c r="K9" i="5" s="1"/>
  <c r="J9" i="5"/>
  <c r="L9" i="5" s="1"/>
  <c r="E10" i="5"/>
  <c r="K10" i="5" s="1"/>
  <c r="J10" i="5"/>
  <c r="L10" i="5" s="1"/>
  <c r="E11" i="5"/>
  <c r="K11" i="5" s="1"/>
  <c r="J11" i="5"/>
  <c r="L11" i="5" s="1"/>
  <c r="E12" i="5"/>
  <c r="K12" i="5" s="1"/>
  <c r="J12" i="5"/>
  <c r="L12" i="5" s="1"/>
  <c r="E13" i="5"/>
  <c r="K13" i="5" s="1"/>
  <c r="J13" i="5"/>
  <c r="L13" i="5" s="1"/>
  <c r="E14" i="5"/>
  <c r="K14" i="5" s="1"/>
  <c r="J14" i="5"/>
  <c r="L14" i="5" s="1"/>
  <c r="M15" i="5"/>
  <c r="D11" i="26"/>
  <c r="D10" i="26"/>
  <c r="D4" i="26"/>
  <c r="D5" i="26" s="1"/>
  <c r="D6" i="26" s="1"/>
  <c r="D7" i="26" s="1"/>
  <c r="D8" i="26" s="1"/>
  <c r="D9" i="26"/>
  <c r="K14" i="4"/>
  <c r="K13" i="20"/>
  <c r="E3" i="4"/>
  <c r="K3" i="4" s="1"/>
  <c r="J3" i="4"/>
  <c r="L3" i="4" s="1"/>
  <c r="E4" i="4"/>
  <c r="J4" i="4"/>
  <c r="L4" i="4" s="1"/>
  <c r="E5" i="4"/>
  <c r="K5" i="4" s="1"/>
  <c r="J5" i="4"/>
  <c r="L5" i="4" s="1"/>
  <c r="E6" i="4"/>
  <c r="K6" i="4" s="1"/>
  <c r="J6" i="4"/>
  <c r="L6" i="4" s="1"/>
  <c r="E7" i="4"/>
  <c r="K7" i="4" s="1"/>
  <c r="J7" i="4"/>
  <c r="L7" i="4" s="1"/>
  <c r="E8" i="4"/>
  <c r="K8" i="4" s="1"/>
  <c r="J8" i="4"/>
  <c r="L8" i="4" s="1"/>
  <c r="E9" i="4"/>
  <c r="K9" i="4" s="1"/>
  <c r="J9" i="4"/>
  <c r="L9" i="4" s="1"/>
  <c r="E10" i="4"/>
  <c r="K10" i="4" s="1"/>
  <c r="J10" i="4"/>
  <c r="L10" i="4" s="1"/>
  <c r="E11" i="4"/>
  <c r="J11" i="4"/>
  <c r="L11" i="4" s="1"/>
  <c r="K11" i="4"/>
  <c r="E12" i="4"/>
  <c r="K12" i="4" s="1"/>
  <c r="J12" i="4"/>
  <c r="L12" i="4" s="1"/>
  <c r="E13" i="4"/>
  <c r="K13" i="4" s="1"/>
  <c r="J13" i="4"/>
  <c r="L13" i="4" s="1"/>
  <c r="M15" i="4"/>
  <c r="K3" i="20"/>
  <c r="J4" i="20"/>
  <c r="L4" i="20" s="1"/>
  <c r="J5" i="20"/>
  <c r="L5" i="20" s="1"/>
  <c r="J6" i="20"/>
  <c r="L6" i="20" s="1"/>
  <c r="J7" i="20"/>
  <c r="L7" i="20" s="1"/>
  <c r="J8" i="20"/>
  <c r="L8" i="20" s="1"/>
  <c r="J9" i="20"/>
  <c r="L9" i="20" s="1"/>
  <c r="J10" i="20"/>
  <c r="L10" i="20" s="1"/>
  <c r="J11" i="20"/>
  <c r="L11" i="20" s="1"/>
  <c r="J12" i="20"/>
  <c r="L12" i="20" s="1"/>
  <c r="J13" i="20"/>
  <c r="L13" i="20" s="1"/>
  <c r="J14" i="20"/>
  <c r="L14" i="20" s="1"/>
  <c r="J15" i="20"/>
  <c r="L15" i="20" s="1"/>
  <c r="J16" i="20"/>
  <c r="L16" i="20" s="1"/>
  <c r="J17" i="20"/>
  <c r="K14" i="3"/>
  <c r="J3" i="35"/>
  <c r="L3" i="35" s="1"/>
  <c r="E4" i="35"/>
  <c r="K4" i="35" s="1"/>
  <c r="J4" i="35"/>
  <c r="L4" i="35" s="1"/>
  <c r="D5" i="35"/>
  <c r="M5" i="35"/>
  <c r="E3" i="34"/>
  <c r="K3" i="34" s="1"/>
  <c r="J3" i="34"/>
  <c r="L3" i="34"/>
  <c r="E4" i="34"/>
  <c r="K4" i="34" s="1"/>
  <c r="J4" i="34"/>
  <c r="L4" i="34" s="1"/>
  <c r="D5" i="34"/>
  <c r="J5" i="34"/>
  <c r="L5" i="34" s="1"/>
  <c r="M5" i="34"/>
  <c r="E3" i="3"/>
  <c r="J3" i="3"/>
  <c r="L3" i="3" s="1"/>
  <c r="K3" i="3"/>
  <c r="E4" i="3"/>
  <c r="K4" i="3" s="1"/>
  <c r="J4" i="3"/>
  <c r="L4" i="3"/>
  <c r="E5" i="3"/>
  <c r="K5" i="3" s="1"/>
  <c r="J5" i="3"/>
  <c r="L5" i="3" s="1"/>
  <c r="E6" i="3"/>
  <c r="K6" i="3" s="1"/>
  <c r="J6" i="3"/>
  <c r="L6" i="3" s="1"/>
  <c r="E7" i="3"/>
  <c r="K7" i="3" s="1"/>
  <c r="J7" i="3"/>
  <c r="L7" i="3" s="1"/>
  <c r="E8" i="3"/>
  <c r="K8" i="3" s="1"/>
  <c r="J8" i="3"/>
  <c r="L8" i="3" s="1"/>
  <c r="E9" i="3"/>
  <c r="K9" i="3" s="1"/>
  <c r="J9" i="3"/>
  <c r="L9" i="3"/>
  <c r="E10" i="3"/>
  <c r="K10" i="3" s="1"/>
  <c r="J10" i="3"/>
  <c r="L10" i="3" s="1"/>
  <c r="E11" i="3"/>
  <c r="K11" i="3" s="1"/>
  <c r="J11" i="3"/>
  <c r="L11" i="3" s="1"/>
  <c r="E12" i="3"/>
  <c r="K12" i="3" s="1"/>
  <c r="J12" i="3"/>
  <c r="L12" i="3" s="1"/>
  <c r="E13" i="3"/>
  <c r="K13" i="3" s="1"/>
  <c r="J13" i="3"/>
  <c r="L13" i="3" s="1"/>
  <c r="M15" i="3"/>
  <c r="E3" i="33"/>
  <c r="K3" i="33" s="1"/>
  <c r="J3" i="33"/>
  <c r="L3" i="33" s="1"/>
  <c r="E4" i="33"/>
  <c r="K4" i="33" s="1"/>
  <c r="J4" i="33"/>
  <c r="L4" i="33" s="1"/>
  <c r="D5" i="33"/>
  <c r="M5" i="33"/>
  <c r="D19" i="20"/>
  <c r="E4" i="20"/>
  <c r="K4" i="20" s="1"/>
  <c r="E5" i="20"/>
  <c r="K5" i="20" s="1"/>
  <c r="E6" i="20"/>
  <c r="K6" i="20" s="1"/>
  <c r="E7" i="20"/>
  <c r="K7" i="20" s="1"/>
  <c r="E8" i="20"/>
  <c r="K8" i="20" s="1"/>
  <c r="E9" i="20"/>
  <c r="K9" i="20" s="1"/>
  <c r="E10" i="20"/>
  <c r="K10" i="20" s="1"/>
  <c r="E11" i="20"/>
  <c r="K11" i="20" s="1"/>
  <c r="E12" i="20"/>
  <c r="K12" i="20" s="1"/>
  <c r="E17" i="20"/>
  <c r="K17" i="20" s="1"/>
  <c r="L17" i="20"/>
  <c r="M18" i="20"/>
  <c r="E14" i="30"/>
  <c r="J14" i="30"/>
  <c r="E15" i="30"/>
  <c r="J15" i="30"/>
  <c r="E13" i="30"/>
  <c r="J13" i="30"/>
  <c r="E12" i="30"/>
  <c r="J12" i="30"/>
  <c r="E14" i="28"/>
  <c r="J14" i="28"/>
  <c r="E15" i="28"/>
  <c r="J15" i="28"/>
  <c r="E16" i="28"/>
  <c r="J16" i="28"/>
  <c r="E17" i="28"/>
  <c r="J17" i="28"/>
  <c r="E18" i="28"/>
  <c r="J18" i="28"/>
  <c r="E19" i="28"/>
  <c r="J19" i="28"/>
  <c r="J20" i="28"/>
  <c r="L20" i="28" s="1"/>
  <c r="M18" i="27"/>
  <c r="J17" i="27"/>
  <c r="E17" i="27"/>
  <c r="J16" i="27"/>
  <c r="E16" i="27"/>
  <c r="J15" i="27"/>
  <c r="E15" i="27"/>
  <c r="J14" i="27"/>
  <c r="E14" i="27"/>
  <c r="J13" i="27"/>
  <c r="E13" i="27"/>
  <c r="J12" i="27"/>
  <c r="E12" i="27"/>
  <c r="J11" i="27"/>
  <c r="L11" i="27" s="1"/>
  <c r="E11" i="27"/>
  <c r="K11" i="27" s="1"/>
  <c r="J10" i="27"/>
  <c r="L10" i="27" s="1"/>
  <c r="E10" i="27"/>
  <c r="K10" i="27" s="1"/>
  <c r="J9" i="27"/>
  <c r="E9" i="27"/>
  <c r="J8" i="27"/>
  <c r="E8" i="27"/>
  <c r="J7" i="27"/>
  <c r="E7" i="27"/>
  <c r="J6" i="27"/>
  <c r="E6" i="27"/>
  <c r="J5" i="27"/>
  <c r="E5" i="27"/>
  <c r="J4" i="27"/>
  <c r="L4" i="27" s="1"/>
  <c r="E4" i="27"/>
  <c r="J15" i="26"/>
  <c r="E15" i="26"/>
  <c r="E16" i="26"/>
  <c r="J16" i="26"/>
  <c r="E17" i="26"/>
  <c r="K17" i="26" s="1"/>
  <c r="J17" i="26"/>
  <c r="L17" i="26"/>
  <c r="E13" i="26"/>
  <c r="J13" i="26"/>
  <c r="M18" i="26"/>
  <c r="J14" i="26"/>
  <c r="E14" i="26"/>
  <c r="J12" i="26"/>
  <c r="E12" i="26"/>
  <c r="J11" i="26"/>
  <c r="E11" i="26"/>
  <c r="J10" i="26"/>
  <c r="E10" i="26"/>
  <c r="J9" i="26"/>
  <c r="E9" i="26"/>
  <c r="J8" i="26"/>
  <c r="E8" i="26"/>
  <c r="J7" i="26"/>
  <c r="E7" i="26"/>
  <c r="J6" i="26"/>
  <c r="E6" i="26"/>
  <c r="J5" i="26"/>
  <c r="E5" i="26"/>
  <c r="J4" i="26"/>
  <c r="L4" i="26" s="1"/>
  <c r="E4" i="26"/>
  <c r="K4" i="26" s="1"/>
  <c r="M21" i="28"/>
  <c r="J13" i="28"/>
  <c r="E13" i="28"/>
  <c r="J12" i="28"/>
  <c r="E12" i="28"/>
  <c r="J11" i="28"/>
  <c r="L11" i="28" s="1"/>
  <c r="E11" i="28"/>
  <c r="J10" i="28"/>
  <c r="E10" i="28"/>
  <c r="J9" i="28"/>
  <c r="E9" i="28"/>
  <c r="J8" i="28"/>
  <c r="E8" i="28"/>
  <c r="J7" i="28"/>
  <c r="E7" i="28"/>
  <c r="J6" i="28"/>
  <c r="E6" i="28"/>
  <c r="J5" i="28"/>
  <c r="E5" i="28"/>
  <c r="J4" i="28"/>
  <c r="E4" i="28"/>
  <c r="K4" i="28" s="1"/>
  <c r="J3" i="28"/>
  <c r="E3" i="28"/>
  <c r="M13" i="29"/>
  <c r="J12" i="29"/>
  <c r="L12" i="29" s="1"/>
  <c r="E12" i="29"/>
  <c r="K12" i="29" s="1"/>
  <c r="J11" i="29"/>
  <c r="E11" i="29"/>
  <c r="J10" i="29"/>
  <c r="E10" i="29"/>
  <c r="J9" i="29"/>
  <c r="E9" i="29"/>
  <c r="K9" i="29" s="1"/>
  <c r="J8" i="29"/>
  <c r="E8" i="29"/>
  <c r="K8" i="29" s="1"/>
  <c r="J7" i="29"/>
  <c r="E7" i="29"/>
  <c r="J6" i="29"/>
  <c r="E6" i="29"/>
  <c r="J5" i="29"/>
  <c r="L5" i="29" s="1"/>
  <c r="E5" i="29"/>
  <c r="J4" i="29"/>
  <c r="L4" i="29" s="1"/>
  <c r="E4" i="29"/>
  <c r="K4" i="29" s="1"/>
  <c r="J3" i="29"/>
  <c r="E3" i="29"/>
  <c r="M16" i="30"/>
  <c r="J11" i="30"/>
  <c r="E11" i="30"/>
  <c r="J10" i="30"/>
  <c r="L10" i="30" s="1"/>
  <c r="E10" i="30"/>
  <c r="K10" i="30" s="1"/>
  <c r="J9" i="30"/>
  <c r="E9" i="30"/>
  <c r="J8" i="30"/>
  <c r="E8" i="30"/>
  <c r="J7" i="30"/>
  <c r="E7" i="30"/>
  <c r="J6" i="30"/>
  <c r="E6" i="30"/>
  <c r="J5" i="30"/>
  <c r="J4" i="30"/>
  <c r="L4" i="30" s="1"/>
  <c r="E4" i="30"/>
  <c r="J3" i="30"/>
  <c r="E3" i="30"/>
  <c r="M9" i="31"/>
  <c r="J8" i="31"/>
  <c r="E8" i="31"/>
  <c r="J7" i="31"/>
  <c r="E7" i="31"/>
  <c r="J6" i="31"/>
  <c r="E6" i="31"/>
  <c r="J5" i="31"/>
  <c r="E5" i="31"/>
  <c r="J4" i="31"/>
  <c r="E4" i="31"/>
  <c r="K4" i="31" s="1"/>
  <c r="J3" i="31"/>
  <c r="E3" i="31"/>
  <c r="M5" i="32"/>
  <c r="D5" i="32"/>
  <c r="J4" i="32"/>
  <c r="L4" i="32" s="1"/>
  <c r="E4" i="32"/>
  <c r="K4" i="32" s="1"/>
  <c r="J3" i="32"/>
  <c r="E3" i="8"/>
  <c r="K3" i="8" s="1"/>
  <c r="J3" i="8"/>
  <c r="L3" i="8" s="1"/>
  <c r="E4" i="8"/>
  <c r="K4" i="8" s="1"/>
  <c r="J4" i="8"/>
  <c r="L4" i="8" s="1"/>
  <c r="E5" i="8"/>
  <c r="K5" i="8" s="1"/>
  <c r="J5" i="8"/>
  <c r="L5" i="8" s="1"/>
  <c r="E6" i="8"/>
  <c r="K6" i="8" s="1"/>
  <c r="J6" i="8"/>
  <c r="L6" i="8" s="1"/>
  <c r="E7" i="8"/>
  <c r="K7" i="8" s="1"/>
  <c r="J7" i="8"/>
  <c r="L7" i="8"/>
  <c r="E8" i="8"/>
  <c r="J8" i="8"/>
  <c r="L8" i="8" s="1"/>
  <c r="K8" i="8"/>
  <c r="E9" i="8"/>
  <c r="J9" i="8"/>
  <c r="L9" i="8" s="1"/>
  <c r="K9" i="8"/>
  <c r="E10" i="8"/>
  <c r="K10" i="8" s="1"/>
  <c r="J10" i="8"/>
  <c r="L10" i="8"/>
  <c r="E11" i="8"/>
  <c r="J11" i="8"/>
  <c r="L11" i="8" s="1"/>
  <c r="K11" i="8"/>
  <c r="E12" i="8"/>
  <c r="K12" i="8" s="1"/>
  <c r="J12" i="8"/>
  <c r="L12" i="8" s="1"/>
  <c r="D13" i="8"/>
  <c r="M13" i="8"/>
  <c r="E3" i="14"/>
  <c r="K3" i="14" s="1"/>
  <c r="J3" i="14"/>
  <c r="L3" i="14" s="1"/>
  <c r="E4" i="14"/>
  <c r="K4" i="14" s="1"/>
  <c r="J4" i="14"/>
  <c r="L4" i="14" s="1"/>
  <c r="E5" i="14"/>
  <c r="K5" i="14" s="1"/>
  <c r="J5" i="14"/>
  <c r="L5" i="14" s="1"/>
  <c r="E6" i="14"/>
  <c r="K6" i="14" s="1"/>
  <c r="J6" i="14"/>
  <c r="L6" i="14" s="1"/>
  <c r="K7" i="14"/>
  <c r="E8" i="14"/>
  <c r="J8" i="14"/>
  <c r="L8" i="14" s="1"/>
  <c r="K8" i="14"/>
  <c r="E9" i="14"/>
  <c r="J9" i="14"/>
  <c r="L9" i="14" s="1"/>
  <c r="K9" i="14"/>
  <c r="E10" i="14"/>
  <c r="K10" i="14" s="1"/>
  <c r="J10" i="14"/>
  <c r="L10" i="14" s="1"/>
  <c r="D11" i="14"/>
  <c r="M11" i="14"/>
  <c r="M14" i="1"/>
  <c r="D14" i="1"/>
  <c r="E4" i="1"/>
  <c r="K4" i="1" s="1"/>
  <c r="J4" i="1"/>
  <c r="L4" i="1" s="1"/>
  <c r="E5" i="1"/>
  <c r="K5" i="1" s="1"/>
  <c r="J5" i="1"/>
  <c r="L5" i="1" s="1"/>
  <c r="E6" i="1"/>
  <c r="K6" i="1" s="1"/>
  <c r="J6" i="1"/>
  <c r="L6" i="1" s="1"/>
  <c r="E7" i="1"/>
  <c r="K7" i="1" s="1"/>
  <c r="J7" i="1"/>
  <c r="L7" i="1" s="1"/>
  <c r="E8" i="1"/>
  <c r="K8" i="1" s="1"/>
  <c r="J8" i="1"/>
  <c r="L8" i="1" s="1"/>
  <c r="E9" i="1"/>
  <c r="K9" i="1" s="1"/>
  <c r="J9" i="1"/>
  <c r="L9" i="1" s="1"/>
  <c r="E10" i="1"/>
  <c r="K10" i="1" s="1"/>
  <c r="J10" i="1"/>
  <c r="L10" i="1" s="1"/>
  <c r="E11" i="1"/>
  <c r="K11" i="1" s="1"/>
  <c r="J11" i="1"/>
  <c r="L11" i="1" s="1"/>
  <c r="E12" i="1"/>
  <c r="K12" i="1" s="1"/>
  <c r="J12" i="1"/>
  <c r="L12" i="1" s="1"/>
  <c r="E13" i="1"/>
  <c r="K13" i="1" s="1"/>
  <c r="J13" i="1"/>
  <c r="L13" i="1" s="1"/>
  <c r="J3" i="1"/>
  <c r="E3" i="1"/>
  <c r="E5" i="32" l="1"/>
  <c r="K5" i="32" s="1"/>
  <c r="E9" i="31"/>
  <c r="K5" i="30"/>
  <c r="L15" i="30"/>
  <c r="K15" i="30"/>
  <c r="L8" i="29"/>
  <c r="L14" i="28"/>
  <c r="J3" i="27"/>
  <c r="K4" i="27"/>
  <c r="L12" i="27"/>
  <c r="K5" i="26"/>
  <c r="L5" i="26"/>
  <c r="K6" i="26"/>
  <c r="L6" i="26"/>
  <c r="K7" i="26"/>
  <c r="L7" i="26"/>
  <c r="K8" i="26"/>
  <c r="L8" i="26"/>
  <c r="L11" i="26"/>
  <c r="J3" i="26"/>
  <c r="J18" i="26" s="1"/>
  <c r="J16" i="22"/>
  <c r="L16" i="22" s="1"/>
  <c r="K18" i="21"/>
  <c r="J7" i="15"/>
  <c r="L7" i="15" s="1"/>
  <c r="D13" i="29"/>
  <c r="J5" i="37"/>
  <c r="L5" i="37" s="1"/>
  <c r="E18" i="19"/>
  <c r="K18" i="19" s="1"/>
  <c r="E16" i="22"/>
  <c r="K4" i="30"/>
  <c r="L10" i="29"/>
  <c r="L5" i="49"/>
  <c r="E11" i="17"/>
  <c r="K11" i="17" s="1"/>
  <c r="K3" i="38"/>
  <c r="E5" i="43"/>
  <c r="K5" i="43" s="1"/>
  <c r="E5" i="44"/>
  <c r="K5" i="44" s="1"/>
  <c r="K16" i="24"/>
  <c r="I7" i="9"/>
  <c r="F7" i="9"/>
  <c r="J7" i="9" s="1"/>
  <c r="L7" i="9" s="1"/>
  <c r="J5" i="44"/>
  <c r="L5" i="44" s="1"/>
  <c r="L5" i="30"/>
  <c r="J5" i="33"/>
  <c r="L5" i="33" s="1"/>
  <c r="E15" i="3"/>
  <c r="K15" i="3" s="1"/>
  <c r="J5" i="50"/>
  <c r="L5" i="50" s="1"/>
  <c r="J16" i="23"/>
  <c r="L16" i="23" s="1"/>
  <c r="K5" i="29"/>
  <c r="K9" i="27"/>
  <c r="K14" i="28"/>
  <c r="J5" i="42"/>
  <c r="L5" i="42" s="1"/>
  <c r="J5" i="45"/>
  <c r="L5" i="45" s="1"/>
  <c r="E5" i="50"/>
  <c r="K5" i="50" s="1"/>
  <c r="L4" i="22"/>
  <c r="J16" i="24"/>
  <c r="L16" i="24" s="1"/>
  <c r="K16" i="25"/>
  <c r="L9" i="27"/>
  <c r="E15" i="4"/>
  <c r="K15" i="4" s="1"/>
  <c r="J5" i="52"/>
  <c r="L5" i="52" s="1"/>
  <c r="E13" i="8"/>
  <c r="K13" i="8" s="1"/>
  <c r="L7" i="30"/>
  <c r="K9" i="26"/>
  <c r="J5" i="41"/>
  <c r="L5" i="41" s="1"/>
  <c r="E11" i="16"/>
  <c r="K11" i="16" s="1"/>
  <c r="K11" i="29"/>
  <c r="J5" i="36"/>
  <c r="L5" i="36" s="1"/>
  <c r="K12" i="28"/>
  <c r="L9" i="26"/>
  <c r="E5" i="41"/>
  <c r="K5" i="41" s="1"/>
  <c r="K9" i="30"/>
  <c r="K13" i="28"/>
  <c r="L10" i="26"/>
  <c r="E5" i="37"/>
  <c r="K5" i="37" s="1"/>
  <c r="J13" i="7"/>
  <c r="L13" i="7" s="1"/>
  <c r="K3" i="39"/>
  <c r="K10" i="26"/>
  <c r="L9" i="30"/>
  <c r="L13" i="28"/>
  <c r="K12" i="27"/>
  <c r="L4" i="47"/>
  <c r="K5" i="49"/>
  <c r="L3" i="37"/>
  <c r="K13" i="27"/>
  <c r="J5" i="38"/>
  <c r="L5" i="38" s="1"/>
  <c r="J16" i="18"/>
  <c r="L16" i="18" s="1"/>
  <c r="K16" i="22"/>
  <c r="L9" i="29"/>
  <c r="E5" i="40"/>
  <c r="K5" i="40" s="1"/>
  <c r="E16" i="18"/>
  <c r="K16" i="18" s="1"/>
  <c r="L12" i="30"/>
  <c r="D13" i="30"/>
  <c r="K12" i="30"/>
  <c r="E11" i="15"/>
  <c r="K11" i="15" s="1"/>
  <c r="L4" i="28"/>
  <c r="K14" i="27"/>
  <c r="K6" i="29"/>
  <c r="K5" i="28"/>
  <c r="L14" i="27"/>
  <c r="E12" i="6"/>
  <c r="K12" i="6" s="1"/>
  <c r="I7" i="16"/>
  <c r="F7" i="16"/>
  <c r="I3" i="19"/>
  <c r="F3" i="19"/>
  <c r="E11" i="14"/>
  <c r="K11" i="14" s="1"/>
  <c r="E18" i="26"/>
  <c r="K6" i="30"/>
  <c r="L6" i="29"/>
  <c r="L5" i="28"/>
  <c r="K5" i="27"/>
  <c r="K15" i="27"/>
  <c r="J5" i="39"/>
  <c r="L5" i="39" s="1"/>
  <c r="D18" i="27"/>
  <c r="J5" i="48"/>
  <c r="L5" i="48" s="1"/>
  <c r="L6" i="30"/>
  <c r="K7" i="29"/>
  <c r="L5" i="27"/>
  <c r="L15" i="27"/>
  <c r="L3" i="7"/>
  <c r="L3" i="40"/>
  <c r="E5" i="48"/>
  <c r="K5" i="48" s="1"/>
  <c r="L3" i="49"/>
  <c r="K3" i="52"/>
  <c r="L3" i="18"/>
  <c r="K4" i="19"/>
  <c r="J21" i="28"/>
  <c r="L13" i="27"/>
  <c r="K7" i="30"/>
  <c r="L7" i="29"/>
  <c r="K6" i="27"/>
  <c r="K16" i="27"/>
  <c r="K3" i="18"/>
  <c r="E18" i="20"/>
  <c r="K18" i="20" s="1"/>
  <c r="E15" i="5"/>
  <c r="K15" i="5" s="1"/>
  <c r="J16" i="25"/>
  <c r="L16" i="25" s="1"/>
  <c r="J16" i="30"/>
  <c r="L6" i="27"/>
  <c r="J5" i="35"/>
  <c r="L5" i="35" s="1"/>
  <c r="K8" i="30"/>
  <c r="K17" i="27"/>
  <c r="F3" i="13"/>
  <c r="I3" i="13"/>
  <c r="K5" i="31"/>
  <c r="L8" i="30"/>
  <c r="L7" i="27"/>
  <c r="L17" i="27"/>
  <c r="E21" i="28"/>
  <c r="L4" i="31"/>
  <c r="J5" i="43"/>
  <c r="L5" i="43" s="1"/>
  <c r="L5" i="31"/>
  <c r="K8" i="27"/>
  <c r="K3" i="51"/>
  <c r="J13" i="8"/>
  <c r="L13" i="8" s="1"/>
  <c r="L16" i="27"/>
  <c r="E13" i="7"/>
  <c r="K13" i="7" s="1"/>
  <c r="K7" i="27"/>
  <c r="E5" i="35"/>
  <c r="K5" i="35" s="1"/>
  <c r="E16" i="25"/>
  <c r="K6" i="31"/>
  <c r="K10" i="29"/>
  <c r="L8" i="27"/>
  <c r="K4" i="4"/>
  <c r="E5" i="36"/>
  <c r="K5" i="36" s="1"/>
  <c r="J5" i="53"/>
  <c r="L5" i="53" s="1"/>
  <c r="K11" i="30"/>
  <c r="L11" i="29"/>
  <c r="E5" i="33"/>
  <c r="K5" i="33" s="1"/>
  <c r="E5" i="34"/>
  <c r="K5" i="34" s="1"/>
  <c r="E5" i="42"/>
  <c r="K5" i="42" s="1"/>
  <c r="J5" i="46"/>
  <c r="L5" i="46" s="1"/>
  <c r="E16" i="24"/>
  <c r="K8" i="31"/>
  <c r="L11" i="30"/>
  <c r="K11" i="28"/>
  <c r="D12" i="26"/>
  <c r="D13" i="26" s="1"/>
  <c r="D14" i="26" s="1"/>
  <c r="D15" i="26" s="1"/>
  <c r="D16" i="26" s="1"/>
  <c r="L16" i="26" s="1"/>
  <c r="E5" i="46"/>
  <c r="K5" i="46" s="1"/>
  <c r="I3" i="5"/>
  <c r="F3" i="5"/>
  <c r="L6" i="31"/>
  <c r="D7" i="31"/>
  <c r="D9" i="31" s="1"/>
  <c r="F6" i="15"/>
  <c r="I6" i="15"/>
  <c r="I6" i="17"/>
  <c r="F6" i="17"/>
  <c r="J6" i="17" s="1"/>
  <c r="L6" i="17" s="1"/>
  <c r="I3" i="27"/>
  <c r="F7" i="14"/>
  <c r="I7" i="14"/>
  <c r="E16" i="30"/>
  <c r="J13" i="29"/>
  <c r="L12" i="28"/>
  <c r="K11" i="26"/>
  <c r="I3" i="20"/>
  <c r="F3" i="20"/>
  <c r="J3" i="20" s="1"/>
  <c r="L3" i="20" s="1"/>
  <c r="L8" i="31"/>
  <c r="J9" i="31"/>
  <c r="J12" i="6"/>
  <c r="L12" i="6" s="1"/>
  <c r="E18" i="21"/>
  <c r="E5" i="47"/>
  <c r="K5" i="47" s="1"/>
  <c r="E16" i="23"/>
  <c r="D15" i="28"/>
  <c r="D6" i="28"/>
  <c r="E15" i="13"/>
  <c r="K15" i="13" s="1"/>
  <c r="K3" i="13"/>
  <c r="E15" i="12"/>
  <c r="K15" i="12" s="1"/>
  <c r="K3" i="12"/>
  <c r="J15" i="12"/>
  <c r="L15" i="12" s="1"/>
  <c r="L3" i="12"/>
  <c r="E15" i="11"/>
  <c r="K15" i="11" s="1"/>
  <c r="K3" i="11"/>
  <c r="J15" i="11"/>
  <c r="L15" i="11" s="1"/>
  <c r="L3" i="11"/>
  <c r="E14" i="10"/>
  <c r="K14" i="10" s="1"/>
  <c r="K3" i="10"/>
  <c r="J14" i="10"/>
  <c r="L14" i="10" s="1"/>
  <c r="L3" i="10"/>
  <c r="E13" i="9"/>
  <c r="K13" i="9" s="1"/>
  <c r="K3" i="9"/>
  <c r="L3" i="9"/>
  <c r="E18" i="27"/>
  <c r="K3" i="27"/>
  <c r="K3" i="26"/>
  <c r="L3" i="26"/>
  <c r="K3" i="28"/>
  <c r="L3" i="28"/>
  <c r="E13" i="29"/>
  <c r="K13" i="29" s="1"/>
  <c r="K3" i="29"/>
  <c r="L13" i="29"/>
  <c r="L3" i="29"/>
  <c r="K3" i="30"/>
  <c r="L3" i="30"/>
  <c r="K3" i="31"/>
  <c r="L3" i="31"/>
  <c r="K3" i="32"/>
  <c r="J5" i="32"/>
  <c r="L5" i="32" s="1"/>
  <c r="L3" i="32"/>
  <c r="E14" i="1"/>
  <c r="K14" i="1" s="1"/>
  <c r="K3" i="1"/>
  <c r="J14" i="1"/>
  <c r="L14" i="1" s="1"/>
  <c r="L3" i="1"/>
  <c r="K7" i="31" l="1"/>
  <c r="K9" i="31"/>
  <c r="K14" i="26"/>
  <c r="L12" i="26"/>
  <c r="L14" i="26"/>
  <c r="J18" i="20"/>
  <c r="L18" i="20" s="1"/>
  <c r="L7" i="31"/>
  <c r="L15" i="26"/>
  <c r="J7" i="17"/>
  <c r="L7" i="17" s="1"/>
  <c r="K16" i="26"/>
  <c r="K13" i="26"/>
  <c r="L13" i="26"/>
  <c r="L9" i="31"/>
  <c r="J7" i="14"/>
  <c r="K18" i="27"/>
  <c r="J3" i="5"/>
  <c r="K15" i="26"/>
  <c r="J6" i="15"/>
  <c r="J17" i="21"/>
  <c r="J13" i="9"/>
  <c r="L13" i="9" s="1"/>
  <c r="J3" i="13"/>
  <c r="K12" i="26"/>
  <c r="J3" i="19"/>
  <c r="L13" i="30"/>
  <c r="D14" i="30"/>
  <c r="K13" i="30"/>
  <c r="J7" i="16"/>
  <c r="D18" i="26"/>
  <c r="D16" i="28"/>
  <c r="K15" i="28"/>
  <c r="L15" i="28"/>
  <c r="D7" i="28"/>
  <c r="K6" i="28"/>
  <c r="L6" i="28"/>
  <c r="J11" i="17" l="1"/>
  <c r="L11" i="17" s="1"/>
  <c r="K18" i="26"/>
  <c r="L18" i="26"/>
  <c r="J15" i="13"/>
  <c r="L15" i="13" s="1"/>
  <c r="L3" i="13"/>
  <c r="L7" i="16"/>
  <c r="J11" i="16"/>
  <c r="L11" i="16" s="1"/>
  <c r="J15" i="5"/>
  <c r="L15" i="5" s="1"/>
  <c r="L3" i="5"/>
  <c r="L14" i="30"/>
  <c r="K14" i="30"/>
  <c r="D16" i="30"/>
  <c r="L3" i="19"/>
  <c r="J18" i="19"/>
  <c r="L18" i="19" s="1"/>
  <c r="L17" i="21"/>
  <c r="J18" i="21"/>
  <c r="L18" i="21" s="1"/>
  <c r="J11" i="15"/>
  <c r="L11" i="15" s="1"/>
  <c r="L6" i="15"/>
  <c r="J18" i="27"/>
  <c r="L18" i="27" s="1"/>
  <c r="L3" i="27"/>
  <c r="J11" i="14"/>
  <c r="L11" i="14" s="1"/>
  <c r="L7" i="14"/>
  <c r="D17" i="28"/>
  <c r="K16" i="28"/>
  <c r="L16" i="28"/>
  <c r="D8" i="28"/>
  <c r="K7" i="28"/>
  <c r="L7" i="28"/>
  <c r="K16" i="30" l="1"/>
  <c r="L16" i="30"/>
  <c r="D18" i="28"/>
  <c r="K17" i="28"/>
  <c r="L17" i="28"/>
  <c r="D9" i="28"/>
  <c r="K8" i="28"/>
  <c r="L8" i="28"/>
  <c r="D19" i="28" l="1"/>
  <c r="K18" i="28"/>
  <c r="L18" i="28"/>
  <c r="D10" i="28"/>
  <c r="K9" i="28"/>
  <c r="L9" i="28"/>
  <c r="K19" i="28" l="1"/>
  <c r="L19" i="28"/>
  <c r="K10" i="28"/>
  <c r="L10" i="28"/>
  <c r="D21" i="28"/>
  <c r="K21" i="28" l="1"/>
  <c r="L21" i="28"/>
  <c r="J14" i="3"/>
  <c r="L14" i="3" s="1"/>
  <c r="J15" i="3" l="1"/>
  <c r="L15" i="3" s="1"/>
  <c r="J14" i="4"/>
  <c r="L14" i="4" s="1"/>
  <c r="J15" i="4" l="1"/>
  <c r="L15" i="4" s="1"/>
</calcChain>
</file>

<file path=xl/sharedStrings.xml><?xml version="1.0" encoding="utf-8"?>
<sst xmlns="http://schemas.openxmlformats.org/spreadsheetml/2006/main" count="12315" uniqueCount="1147">
  <si>
    <t>BẢNG THỐNG KÊ QUY HOẠCH KIẾN TRÚC (bảng này ko dùng)</t>
  </si>
  <si>
    <t>CÁC HẠNG MỤC THIẾT KẾ CƠ SỞ</t>
  </si>
  <si>
    <t>TT</t>
  </si>
  <si>
    <t>Tên lô đất</t>
  </si>
  <si>
    <t>Chức năng sử dụng đất</t>
  </si>
  <si>
    <t>Diện tích đất</t>
  </si>
  <si>
    <t>Tầng cao</t>
  </si>
  <si>
    <t>MĐXD</t>
  </si>
  <si>
    <t>Hệ số SDĐ</t>
  </si>
  <si>
    <t>Diện tích xây dựng</t>
  </si>
  <si>
    <t>Diện tích sàn xây dựng</t>
  </si>
  <si>
    <t>Số lô/</t>
  </si>
  <si>
    <t>Số căn</t>
  </si>
  <si>
    <r>
      <t>(m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</t>
    </r>
  </si>
  <si>
    <t>(tầng)</t>
  </si>
  <si>
    <t>(%)</t>
  </si>
  <si>
    <t>(lần)</t>
  </si>
  <si>
    <r>
      <t>(m</t>
    </r>
    <r>
      <rPr>
        <i/>
        <vertAlign val="superscript"/>
        <sz val="10"/>
        <color rgb="FFFF0000"/>
        <rFont val="Arial"/>
        <family val="2"/>
      </rPr>
      <t>2</t>
    </r>
    <r>
      <rPr>
        <i/>
        <sz val="10"/>
        <color rgb="FFFF0000"/>
        <rFont val="Arial"/>
        <family val="2"/>
      </rPr>
      <t>)</t>
    </r>
  </si>
  <si>
    <t>(lô / căn)</t>
  </si>
  <si>
    <t>Đất nhà ở liền kề</t>
  </si>
  <si>
    <t>1.1.1</t>
  </si>
  <si>
    <t>NNO-LK-01</t>
  </si>
  <si>
    <t>Đất nhà ở liền kề 1</t>
  </si>
  <si>
    <t>1.1.2</t>
  </si>
  <si>
    <t>NNO-LK-02</t>
  </si>
  <si>
    <t>Đất nhà ở liền kề 2</t>
  </si>
  <si>
    <t>1.1.3</t>
  </si>
  <si>
    <t>NNO-LK-03</t>
  </si>
  <si>
    <t>Đất nhà ở liền kề 3</t>
  </si>
  <si>
    <t>1.1.4</t>
  </si>
  <si>
    <t>NNO-LK-04</t>
  </si>
  <si>
    <t>Đất nhà ở liền kề 4</t>
  </si>
  <si>
    <t>1.1.5</t>
  </si>
  <si>
    <t>NNO-LK-05</t>
  </si>
  <si>
    <t>Đất nhà ở liền kề 5</t>
  </si>
  <si>
    <t>1.1.6</t>
  </si>
  <si>
    <t>NNO-LK-06</t>
  </si>
  <si>
    <t>Đất nhà ở liền kề 6</t>
  </si>
  <si>
    <t>1.1.7</t>
  </si>
  <si>
    <t>NNO-LK-07</t>
  </si>
  <si>
    <t>Đất nhà ở liền kề 7</t>
  </si>
  <si>
    <t>1.1.8</t>
  </si>
  <si>
    <t>NNO-LK-08</t>
  </si>
  <si>
    <t>Đất nhà ở liền kề 8</t>
  </si>
  <si>
    <t>1.1.9</t>
  </si>
  <si>
    <t>NNO-LK-09</t>
  </si>
  <si>
    <t>Đất nhà ở liền kề 9</t>
  </si>
  <si>
    <t>1.1.10</t>
  </si>
  <si>
    <t>NNO-LK-10</t>
  </si>
  <si>
    <t>Đất nhà ở liền kề 10</t>
  </si>
  <si>
    <t>1.1.11</t>
  </si>
  <si>
    <t>NNO-LK-11</t>
  </si>
  <si>
    <t>Đất nhà ở liền kề 11</t>
  </si>
  <si>
    <t>1.1.12</t>
  </si>
  <si>
    <t>NNO-LK-12</t>
  </si>
  <si>
    <t>Đất nhà ở liền kề 12</t>
  </si>
  <si>
    <t>1.1.13</t>
  </si>
  <si>
    <t>NNO-LK-13</t>
  </si>
  <si>
    <t>Đất nhà ở liền kề 13</t>
  </si>
  <si>
    <t>1.1.14</t>
  </si>
  <si>
    <t>NNO-LK-14</t>
  </si>
  <si>
    <t>Đất nhà ở liền kề 14</t>
  </si>
  <si>
    <t>1.1.15</t>
  </si>
  <si>
    <t>NNO-LK-15</t>
  </si>
  <si>
    <t>Đất nhà ở liền kề 15</t>
  </si>
  <si>
    <t>1.1.16</t>
  </si>
  <si>
    <t>NNO-LK-16</t>
  </si>
  <si>
    <t>Đất nhà ở liền kề 16</t>
  </si>
  <si>
    <t>1.1.17</t>
  </si>
  <si>
    <t>NNO-LK-17</t>
  </si>
  <si>
    <t>Đất nhà ở liền kề 17</t>
  </si>
  <si>
    <t>1.1.18</t>
  </si>
  <si>
    <t>NNO-LK-18</t>
  </si>
  <si>
    <t>Đất nhà ở liền kề 18</t>
  </si>
  <si>
    <t>1.1.19</t>
  </si>
  <si>
    <t>NNO-LK-19</t>
  </si>
  <si>
    <t>Đất nhà ở liền kề 19</t>
  </si>
  <si>
    <t>1.1.20</t>
  </si>
  <si>
    <t>NNO-LK-20</t>
  </si>
  <si>
    <t>Đất nhà ở liền kề 20</t>
  </si>
  <si>
    <t>1.1.21</t>
  </si>
  <si>
    <t>NNO-LK-21</t>
  </si>
  <si>
    <t>Đất nhà ở liền kề 21</t>
  </si>
  <si>
    <t>1.1.22</t>
  </si>
  <si>
    <t>NNO-LK-22</t>
  </si>
  <si>
    <t>Đất nhà ở liền kề 22</t>
  </si>
  <si>
    <t>1.1.23</t>
  </si>
  <si>
    <t>NNO-LK-23</t>
  </si>
  <si>
    <t>Đất nhà ở liền kề 23</t>
  </si>
  <si>
    <t>1.1.24</t>
  </si>
  <si>
    <t>NNO-LK-24</t>
  </si>
  <si>
    <t>Đất nhà ở liền kề 24</t>
  </si>
  <si>
    <t>1.1.25</t>
  </si>
  <si>
    <t>NNO-LK-25</t>
  </si>
  <si>
    <t>Đất nhà ở liền kề 25</t>
  </si>
  <si>
    <t>1.1.26</t>
  </si>
  <si>
    <t>NNO-LK-26</t>
  </si>
  <si>
    <t>Đất nhà ở liền kề 26</t>
  </si>
  <si>
    <t>1.1.27</t>
  </si>
  <si>
    <t>NNO-LK-27</t>
  </si>
  <si>
    <t>Đất nhà ở liền kề 27</t>
  </si>
  <si>
    <t>1.1.28</t>
  </si>
  <si>
    <t>NNO-LK-28</t>
  </si>
  <si>
    <t>Đất nhà ở liền kề 28</t>
  </si>
  <si>
    <t>1.1.29</t>
  </si>
  <si>
    <t>NNO-LK-29</t>
  </si>
  <si>
    <t>Đất nhà ở liền kề 29</t>
  </si>
  <si>
    <t>1.1.30</t>
  </si>
  <si>
    <t>NNO-LK-30</t>
  </si>
  <si>
    <t>Đất nhà ở liền kề 30</t>
  </si>
  <si>
    <t>Đất nhà ở biệt thự</t>
  </si>
  <si>
    <t>1.2.1</t>
  </si>
  <si>
    <t>NNO-BT-01</t>
  </si>
  <si>
    <t>Đất nhà ở biệt thự - 1</t>
  </si>
  <si>
    <t>1.2.2</t>
  </si>
  <si>
    <t>NNO-BT-02</t>
  </si>
  <si>
    <t>Đất nhà ở biệt thự - 2</t>
  </si>
  <si>
    <t>1.2.3</t>
  </si>
  <si>
    <t>NNO-BT-03</t>
  </si>
  <si>
    <t>Đất nhà ở biệt thự - 3</t>
  </si>
  <si>
    <t>1.2.4</t>
  </si>
  <si>
    <t>NNO-BT-04</t>
  </si>
  <si>
    <t>Đất nhà ở biệt thự - 4</t>
  </si>
  <si>
    <t>1.2.5</t>
  </si>
  <si>
    <t>NNO-BT-05</t>
  </si>
  <si>
    <t>Đất nhà ở biệt thự - 5</t>
  </si>
  <si>
    <t>1.2.6</t>
  </si>
  <si>
    <t>NNO-BT-06</t>
  </si>
  <si>
    <t>Đất nhà ở biệt thự - 6</t>
  </si>
  <si>
    <t>1.2.7</t>
  </si>
  <si>
    <t>NNO-BT-07</t>
  </si>
  <si>
    <t>Đất nhà ở biệt thự - 7</t>
  </si>
  <si>
    <t>1.2.8</t>
  </si>
  <si>
    <t>NNO-BT-08</t>
  </si>
  <si>
    <t>Đất nhà ở biệt thự - 8</t>
  </si>
  <si>
    <t>1.2.9</t>
  </si>
  <si>
    <t>NNO-BT-09</t>
  </si>
  <si>
    <t>Đất nhà ở biệt thự - 9</t>
  </si>
  <si>
    <t>1.2.10</t>
  </si>
  <si>
    <t>NNO-BT-10</t>
  </si>
  <si>
    <t>Đất nhà ở biệt thự - 10</t>
  </si>
  <si>
    <t>1.2.11</t>
  </si>
  <si>
    <t>NNO-BT-11</t>
  </si>
  <si>
    <t>Đất nhà ở biệt thự - 11</t>
  </si>
  <si>
    <t>1.2.12</t>
  </si>
  <si>
    <t>NNO-BT-12</t>
  </si>
  <si>
    <t>Đất nhà ở biệt thự - 12</t>
  </si>
  <si>
    <t>1.2.13</t>
  </si>
  <si>
    <t>NNO-BT-13</t>
  </si>
  <si>
    <t>Đất nhà ở biệt thự - 13</t>
  </si>
  <si>
    <t>1.2.14</t>
  </si>
  <si>
    <t>NNO-BT-14</t>
  </si>
  <si>
    <t>Đất nhà ở biệt thự - 14</t>
  </si>
  <si>
    <t>1.2.15</t>
  </si>
  <si>
    <t>NNO-BT-15</t>
  </si>
  <si>
    <t>Đất nhà ở biệt thự - 15</t>
  </si>
  <si>
    <t>1.2.16</t>
  </si>
  <si>
    <t>NNO-BT-16</t>
  </si>
  <si>
    <t>Đất nhà ở biệt thự - 16</t>
  </si>
  <si>
    <t>1.2.17</t>
  </si>
  <si>
    <t>NNO-BT-17</t>
  </si>
  <si>
    <t>Đất nhà ở biệt thự - 17</t>
  </si>
  <si>
    <t>1.2.18</t>
  </si>
  <si>
    <t>NNO-BT-18</t>
  </si>
  <si>
    <t>Đất nhà ở biệt thự - 18</t>
  </si>
  <si>
    <t>1.2.19</t>
  </si>
  <si>
    <t>NNO-BT-19</t>
  </si>
  <si>
    <t>Đất nhà ở biệt thự - 19</t>
  </si>
  <si>
    <t>1.2.20</t>
  </si>
  <si>
    <t>NNO-BT-20</t>
  </si>
  <si>
    <t>Đất nhà ở biệt thự - 20</t>
  </si>
  <si>
    <t>1.2.21</t>
  </si>
  <si>
    <t>NNO-BT-21</t>
  </si>
  <si>
    <t>Đất nhà ở biệt thự - 21</t>
  </si>
  <si>
    <t>1.2.22</t>
  </si>
  <si>
    <t>NNO-BT-22</t>
  </si>
  <si>
    <t>Đất nhà ở biệt thự - 22</t>
  </si>
  <si>
    <t>Đất thương mại dịch vụ</t>
  </si>
  <si>
    <t>CC-01</t>
  </si>
  <si>
    <t>Đất thương mại dịch vụ 1</t>
  </si>
  <si>
    <t>CC-02</t>
  </si>
  <si>
    <t>Đất thương mại dịch vụ 2</t>
  </si>
  <si>
    <t>Đất công trình dịch vụ</t>
  </si>
  <si>
    <t>TMDV-03</t>
  </si>
  <si>
    <t>Đất công trình dịch vụ 3</t>
  </si>
  <si>
    <t>TMDV-04</t>
  </si>
  <si>
    <t>Đất công trình dịch vụ 4</t>
  </si>
  <si>
    <t>TMDV-05</t>
  </si>
  <si>
    <t>Đất công trình dịch vụ 5</t>
  </si>
  <si>
    <t>Đất công trình dịch vụ du lịch</t>
  </si>
  <si>
    <t>DDL-01.1</t>
  </si>
  <si>
    <t>Đất công trình dịch vụ du lịch loại 1 - 1</t>
  </si>
  <si>
    <t>DDL-01.2</t>
  </si>
  <si>
    <t>Đất công trình dịch vụ du lịch loại 1 - 2</t>
  </si>
  <si>
    <t>DDL-01.3</t>
  </si>
  <si>
    <t>Đất công trình dịch vụ du lịch loại 1 - 3</t>
  </si>
  <si>
    <t>DDL-01.4</t>
  </si>
  <si>
    <t>Đất công trình dịch vụ du lịch loại 1 - 4</t>
  </si>
  <si>
    <t>DDL-01.5</t>
  </si>
  <si>
    <t>Đất công trình dịch vụ du lịch loại 1 - 5</t>
  </si>
  <si>
    <t>DDL-01.6</t>
  </si>
  <si>
    <t>Đất công trình dịch vụ du lịch loại 1 - 6</t>
  </si>
  <si>
    <t>DDL-01.7</t>
  </si>
  <si>
    <t>Đất công trình dịch vụ du lịch loại 1 - 7</t>
  </si>
  <si>
    <t>DDL-01.8</t>
  </si>
  <si>
    <t>Đất công trình dịch vụ du lịch loại 1 - 8</t>
  </si>
  <si>
    <t>DDL-01.9</t>
  </si>
  <si>
    <t>Đất công trình dịch vụ du lịch loại 1 - 9</t>
  </si>
  <si>
    <t>DDL-01.10</t>
  </si>
  <si>
    <t>Đất công trình dịch vụ du lịch loại 1 - 10</t>
  </si>
  <si>
    <t>DDL-03.1</t>
  </si>
  <si>
    <t>Đất công trình dịch vụ du lịch loại 3 - 1</t>
  </si>
  <si>
    <t>DDL-03.2</t>
  </si>
  <si>
    <t>Đất công trình dịch vụ du lịch loại 3 - 2</t>
  </si>
  <si>
    <t>Tên lô 
đất/căn</t>
  </si>
  <si>
    <t>Mẫu
áp dụng</t>
  </si>
  <si>
    <t>Diện tích
đất (m2)</t>
  </si>
  <si>
    <t>Diện tích
Xây dựng (m2)</t>
  </si>
  <si>
    <t>Diện tích sàn xây dựng (m2)</t>
  </si>
  <si>
    <t>Mật độ 
xây dựng theo thiết kế (%)</t>
  </si>
  <si>
    <t>Hệ số 
SDĐ theo thiết kế
(lần)</t>
  </si>
  <si>
    <t>Tầng 1</t>
  </si>
  <si>
    <t>Tầng 2</t>
  </si>
  <si>
    <t>Tầng 3</t>
  </si>
  <si>
    <t>Tầng 4</t>
  </si>
  <si>
    <t>Tổng</t>
  </si>
  <si>
    <t>LK.01.1</t>
  </si>
  <si>
    <t>LK.01.2</t>
  </si>
  <si>
    <t>LK.01.3</t>
  </si>
  <si>
    <t>LK.01.4</t>
  </si>
  <si>
    <t>LK.01.5</t>
  </si>
  <si>
    <t>LK.01.6</t>
  </si>
  <si>
    <t>LK.01.7</t>
  </si>
  <si>
    <t>LK.01.8</t>
  </si>
  <si>
    <t>LK.01.9</t>
  </si>
  <si>
    <t>LK.01.10</t>
  </si>
  <si>
    <t>LK.01.11</t>
  </si>
  <si>
    <t>-</t>
  </si>
  <si>
    <t>Đối chiếu chỉ tiêu tổng thể</t>
  </si>
  <si>
    <t>LK.02.1</t>
  </si>
  <si>
    <t>LK.02.2</t>
  </si>
  <si>
    <t>LK.02.3</t>
  </si>
  <si>
    <t>LK.02.4</t>
  </si>
  <si>
    <t>LK.02.5</t>
  </si>
  <si>
    <t>LK.02.6</t>
  </si>
  <si>
    <t>LK.02.7</t>
  </si>
  <si>
    <t>LK.02.8</t>
  </si>
  <si>
    <t>LK.02.9</t>
  </si>
  <si>
    <t>LK.02.10</t>
  </si>
  <si>
    <t>LK.02.11</t>
  </si>
  <si>
    <t>LK.02.12</t>
  </si>
  <si>
    <t>LK.03.1</t>
  </si>
  <si>
    <t>LK.03.2</t>
  </si>
  <si>
    <t>LK.03.3</t>
  </si>
  <si>
    <t>LK.03.4</t>
  </si>
  <si>
    <t>LK.03.5</t>
  </si>
  <si>
    <t>LK.03.6</t>
  </si>
  <si>
    <t>LK.03.7</t>
  </si>
  <si>
    <t>LK.03.8</t>
  </si>
  <si>
    <t>LK.03.9</t>
  </si>
  <si>
    <t>LK.03.10</t>
  </si>
  <si>
    <t>LK.03.11</t>
  </si>
  <si>
    <t>LK.03.12</t>
  </si>
  <si>
    <t>LK.04.1</t>
  </si>
  <si>
    <t>LK.04.2</t>
  </si>
  <si>
    <t>LK.04.3</t>
  </si>
  <si>
    <t>LK.04.4</t>
  </si>
  <si>
    <t>LK.04.5</t>
  </si>
  <si>
    <t>LK.04.6</t>
  </si>
  <si>
    <t>LK.04.7</t>
  </si>
  <si>
    <t>LK.04.8</t>
  </si>
  <si>
    <t>LK.04.9</t>
  </si>
  <si>
    <t>LK.04.10</t>
  </si>
  <si>
    <t>LK.04.11</t>
  </si>
  <si>
    <t>LK.04.12</t>
  </si>
  <si>
    <t>LK.05.1</t>
  </si>
  <si>
    <t>LK.05.2</t>
  </si>
  <si>
    <t>LK.05.3</t>
  </si>
  <si>
    <t>LK.05.4</t>
  </si>
  <si>
    <t>LK.05.5</t>
  </si>
  <si>
    <t>LK.05.6</t>
  </si>
  <si>
    <t>LK.05.7</t>
  </si>
  <si>
    <t>LK.05.8</t>
  </si>
  <si>
    <t>LK.05.9</t>
  </si>
  <si>
    <t>09</t>
  </si>
  <si>
    <t>LK.06.1</t>
  </si>
  <si>
    <t>LK.06.2</t>
  </si>
  <si>
    <t>LK.06.3</t>
  </si>
  <si>
    <t>LK.06.4</t>
  </si>
  <si>
    <t>LK.06.5</t>
  </si>
  <si>
    <t>LK.06.6</t>
  </si>
  <si>
    <t>LK.06.7</t>
  </si>
  <si>
    <t>LK.06.8</t>
  </si>
  <si>
    <t>LK.06.9</t>
  </si>
  <si>
    <t>LK.06.10</t>
  </si>
  <si>
    <t>LK.07.1</t>
  </si>
  <si>
    <t>LK.07.2</t>
  </si>
  <si>
    <t>LK.07.3</t>
  </si>
  <si>
    <t>LK.07.4</t>
  </si>
  <si>
    <t>LK.07.5</t>
  </si>
  <si>
    <t>LK.07.6</t>
  </si>
  <si>
    <t>LK.07.7</t>
  </si>
  <si>
    <t>LK.07.8</t>
  </si>
  <si>
    <t>LK.07.9</t>
  </si>
  <si>
    <t>LK.07.10</t>
  </si>
  <si>
    <t>LK.08.1</t>
  </si>
  <si>
    <t>LK.08.2</t>
  </si>
  <si>
    <t>LK.08.3</t>
  </si>
  <si>
    <t>LK.08.4</t>
  </si>
  <si>
    <t>LK.08.5</t>
  </si>
  <si>
    <t>LK.08.6</t>
  </si>
  <si>
    <t>LK.08.7</t>
  </si>
  <si>
    <t>LK.08.8</t>
  </si>
  <si>
    <t>LK.08.9</t>
  </si>
  <si>
    <t>LK.08.10</t>
  </si>
  <si>
    <t>LK.09.1</t>
  </si>
  <si>
    <t>LK.09.2</t>
  </si>
  <si>
    <t>LK.09.3</t>
  </si>
  <si>
    <t>LK.09.4</t>
  </si>
  <si>
    <t>LK.09.5</t>
  </si>
  <si>
    <t>LK.09.6</t>
  </si>
  <si>
    <t>LK.09.7</t>
  </si>
  <si>
    <t>LK.09.8</t>
  </si>
  <si>
    <t>LK.09.9</t>
  </si>
  <si>
    <t>LK.09.10</t>
  </si>
  <si>
    <t>LK.09.11</t>
  </si>
  <si>
    <t>LK.10.1</t>
  </si>
  <si>
    <t>LK.10.2</t>
  </si>
  <si>
    <t>LK.10.3</t>
  </si>
  <si>
    <t>LK.10.4</t>
  </si>
  <si>
    <t>LK.10.5</t>
  </si>
  <si>
    <t>LK.10.6</t>
  </si>
  <si>
    <t>LK.10.7</t>
  </si>
  <si>
    <t>LK.10.8</t>
  </si>
  <si>
    <t>LK.10.9</t>
  </si>
  <si>
    <t>LK.10.10</t>
  </si>
  <si>
    <t>LK.10.11</t>
  </si>
  <si>
    <t>LK.10.12</t>
  </si>
  <si>
    <t>LK.11.1</t>
  </si>
  <si>
    <t>LK.11.2</t>
  </si>
  <si>
    <t>LK.11.3</t>
  </si>
  <si>
    <t>LK.11.4</t>
  </si>
  <si>
    <t>LK.11.5</t>
  </si>
  <si>
    <t>LK.11.6</t>
  </si>
  <si>
    <t>LK.11.7</t>
  </si>
  <si>
    <t>LK.11.8</t>
  </si>
  <si>
    <t>LK.11.9</t>
  </si>
  <si>
    <t>LK.11.10</t>
  </si>
  <si>
    <t>LK.11.11</t>
  </si>
  <si>
    <t>LK.11.12</t>
  </si>
  <si>
    <t>LK.12.1</t>
  </si>
  <si>
    <t>LK.12.2</t>
  </si>
  <si>
    <t>LK.12.3</t>
  </si>
  <si>
    <t>LK.12.4</t>
  </si>
  <si>
    <t>LK.12.5</t>
  </si>
  <si>
    <t>LK.12.6</t>
  </si>
  <si>
    <t>LK.12.7</t>
  </si>
  <si>
    <t>LK.12.8</t>
  </si>
  <si>
    <t>LK.12.9</t>
  </si>
  <si>
    <t>LK.12.10</t>
  </si>
  <si>
    <t>LK.12.11</t>
  </si>
  <si>
    <t>LK.12.12</t>
  </si>
  <si>
    <t>LK.13.1</t>
  </si>
  <si>
    <t>LK.13.2</t>
  </si>
  <si>
    <t>LK.13.3</t>
  </si>
  <si>
    <t>LK.13.4</t>
  </si>
  <si>
    <t>LK.13.5</t>
  </si>
  <si>
    <t>LK.13.6</t>
  </si>
  <si>
    <t>LK.13.7</t>
  </si>
  <si>
    <t>LK.13.8</t>
  </si>
  <si>
    <t>LK.14.1</t>
  </si>
  <si>
    <t>LK.14.2</t>
  </si>
  <si>
    <t>LK.14.3</t>
  </si>
  <si>
    <t>LK.14.4</t>
  </si>
  <si>
    <t>LK.14.5</t>
  </si>
  <si>
    <t>LK.14.6</t>
  </si>
  <si>
    <t>LK.14.7</t>
  </si>
  <si>
    <t>LK.14.8</t>
  </si>
  <si>
    <t>LK.15.1</t>
  </si>
  <si>
    <t>LK.15.2</t>
  </si>
  <si>
    <t>LK.15.3</t>
  </si>
  <si>
    <t>LK.15.4</t>
  </si>
  <si>
    <t>LK.15.5</t>
  </si>
  <si>
    <t>LK.15.6</t>
  </si>
  <si>
    <t>LK.15.7</t>
  </si>
  <si>
    <t>LK.15.8</t>
  </si>
  <si>
    <t>LK.16.1</t>
  </si>
  <si>
    <t>LK.16.2</t>
  </si>
  <si>
    <t>LK.16.3</t>
  </si>
  <si>
    <t>LK.16.4</t>
  </si>
  <si>
    <t>LK.16.5</t>
  </si>
  <si>
    <t>LK.16.6</t>
  </si>
  <si>
    <t>LK.16.7</t>
  </si>
  <si>
    <t>LK.16.8</t>
  </si>
  <si>
    <t>LK.17.1</t>
  </si>
  <si>
    <t>LK.17.2</t>
  </si>
  <si>
    <t>LK.17.3</t>
  </si>
  <si>
    <t>LK.17.4</t>
  </si>
  <si>
    <t>LK.17.5</t>
  </si>
  <si>
    <t>LK.17.6</t>
  </si>
  <si>
    <t>LK.17.7</t>
  </si>
  <si>
    <t>LK.17.8</t>
  </si>
  <si>
    <t>LK.17.9</t>
  </si>
  <si>
    <t>LK.17.10</t>
  </si>
  <si>
    <t>LK.17.11</t>
  </si>
  <si>
    <t>LK.17.12</t>
  </si>
  <si>
    <t>LK.17.13</t>
  </si>
  <si>
    <t>LK.18.1</t>
  </si>
  <si>
    <t>LK.18.2</t>
  </si>
  <si>
    <t>LK.18.3</t>
  </si>
  <si>
    <t>LK.18.4</t>
  </si>
  <si>
    <t>LK.18.5</t>
  </si>
  <si>
    <t>LK.18.6</t>
  </si>
  <si>
    <t>LK.18.7</t>
  </si>
  <si>
    <t>LK.18.8</t>
  </si>
  <si>
    <t>LK.18.9</t>
  </si>
  <si>
    <t>LK.18.10</t>
  </si>
  <si>
    <t>LK.18.11</t>
  </si>
  <si>
    <t>LK.18.12</t>
  </si>
  <si>
    <t>LK.18.13</t>
  </si>
  <si>
    <t>LK.18.14</t>
  </si>
  <si>
    <t>LK.18.15</t>
  </si>
  <si>
    <t>LK.19.1</t>
  </si>
  <si>
    <t>LK.19.2</t>
  </si>
  <si>
    <t>LK.19.3</t>
  </si>
  <si>
    <t>LK.19.4</t>
  </si>
  <si>
    <t>LK.19.5</t>
  </si>
  <si>
    <t>LK.19.6</t>
  </si>
  <si>
    <t>LK.19.7</t>
  </si>
  <si>
    <t>LK.19.8</t>
  </si>
  <si>
    <t>LK.19.9</t>
  </si>
  <si>
    <t>LK.19.10</t>
  </si>
  <si>
    <t>LK.19.11</t>
  </si>
  <si>
    <t>LK.19.12</t>
  </si>
  <si>
    <t>LK.19.13</t>
  </si>
  <si>
    <t>LK.19.14</t>
  </si>
  <si>
    <t>LK.19.15</t>
  </si>
  <si>
    <t>LK.20.1</t>
  </si>
  <si>
    <t>LK.20.2</t>
  </si>
  <si>
    <t>LK.20.3</t>
  </si>
  <si>
    <t>LK.20.4</t>
  </si>
  <si>
    <t>LK.20.5</t>
  </si>
  <si>
    <t>LK.20.6</t>
  </si>
  <si>
    <t>LK.20.7</t>
  </si>
  <si>
    <t>LK.20.8</t>
  </si>
  <si>
    <t>LK.20.9</t>
  </si>
  <si>
    <t>LK.20.10</t>
  </si>
  <si>
    <t>LK.20.11</t>
  </si>
  <si>
    <t>LK.20.12</t>
  </si>
  <si>
    <t>LK.20.13</t>
  </si>
  <si>
    <t>LK.20.14</t>
  </si>
  <si>
    <t>LK.20.15</t>
  </si>
  <si>
    <t>LK.21-1</t>
  </si>
  <si>
    <t>LK.21-2</t>
  </si>
  <si>
    <t>LK.21-3</t>
  </si>
  <si>
    <t>LK.21-4</t>
  </si>
  <si>
    <t>LK.21-5</t>
  </si>
  <si>
    <t>LK.21-6</t>
  </si>
  <si>
    <t>LK.21-7</t>
  </si>
  <si>
    <t>LK.21-8</t>
  </si>
  <si>
    <t>LK.21-9</t>
  </si>
  <si>
    <t>LK.21-10</t>
  </si>
  <si>
    <t>LK.21-11</t>
  </si>
  <si>
    <t>LK.21-12</t>
  </si>
  <si>
    <t>LK.21-13</t>
  </si>
  <si>
    <t>LK.22-1</t>
  </si>
  <si>
    <t>LK.22-2</t>
  </si>
  <si>
    <t>LK.22-3</t>
  </si>
  <si>
    <t>LK.22-4</t>
  </si>
  <si>
    <t>LK.22-5</t>
  </si>
  <si>
    <t>LK.22-6</t>
  </si>
  <si>
    <t>LK.22-7</t>
  </si>
  <si>
    <t>LK.22-8</t>
  </si>
  <si>
    <t>LK.22-9</t>
  </si>
  <si>
    <t>LK.22-10</t>
  </si>
  <si>
    <t>LK.22-11</t>
  </si>
  <si>
    <t>LK.22-12</t>
  </si>
  <si>
    <t>LK.22-13</t>
  </si>
  <si>
    <t>LK.23-1</t>
  </si>
  <si>
    <t>LK.23-2</t>
  </si>
  <si>
    <t>LK.23-3</t>
  </si>
  <si>
    <t>LK.23-4</t>
  </si>
  <si>
    <t>LK.23-5</t>
  </si>
  <si>
    <t>LK.23-6</t>
  </si>
  <si>
    <t>LK.23-7</t>
  </si>
  <si>
    <t>LK.23-8</t>
  </si>
  <si>
    <t>LK.23-9</t>
  </si>
  <si>
    <t>LK.23-10</t>
  </si>
  <si>
    <t>LK.23-11</t>
  </si>
  <si>
    <t>LK.23-12</t>
  </si>
  <si>
    <t>LK.23-13</t>
  </si>
  <si>
    <t>LK.25.1</t>
  </si>
  <si>
    <t>LK.25.2</t>
  </si>
  <si>
    <t>LK.25.3</t>
  </si>
  <si>
    <t>LK.25.4</t>
  </si>
  <si>
    <t>LK.25.5</t>
  </si>
  <si>
    <t>LK.25.6</t>
  </si>
  <si>
    <t>LK.25.7</t>
  </si>
  <si>
    <t>LK.25.8</t>
  </si>
  <si>
    <t>LK.25.9</t>
  </si>
  <si>
    <t>LK.25.10</t>
  </si>
  <si>
    <t>LK.25.11</t>
  </si>
  <si>
    <t>LK.25.12</t>
  </si>
  <si>
    <t>LK.25.13</t>
  </si>
  <si>
    <t>LK.25.14</t>
  </si>
  <si>
    <t>LK.25.15</t>
  </si>
  <si>
    <t>LK.26.1</t>
  </si>
  <si>
    <t>LK.26.2</t>
  </si>
  <si>
    <t>LK.26.3</t>
  </si>
  <si>
    <t>LK.26.4</t>
  </si>
  <si>
    <t>LK.26.5</t>
  </si>
  <si>
    <t>LK.26.6</t>
  </si>
  <si>
    <t>LK.26.7</t>
  </si>
  <si>
    <t>LK.26.8</t>
  </si>
  <si>
    <t>LK.26.9</t>
  </si>
  <si>
    <t>LK.26.10</t>
  </si>
  <si>
    <t>LK.26.11</t>
  </si>
  <si>
    <t>LK.26.12</t>
  </si>
  <si>
    <t>LK.26.13</t>
  </si>
  <si>
    <t>LK.26.14</t>
  </si>
  <si>
    <t>LK.26.15</t>
  </si>
  <si>
    <t>LK.27.1</t>
  </si>
  <si>
    <t>LK.27.2</t>
  </si>
  <si>
    <t>LK.27.3</t>
  </si>
  <si>
    <t>LK.27.4</t>
  </si>
  <si>
    <t>LK.27.5</t>
  </si>
  <si>
    <t>LK.27.6</t>
  </si>
  <si>
    <t>LK.27.7</t>
  </si>
  <si>
    <t>LK.27.8</t>
  </si>
  <si>
    <t>LK.27.9</t>
  </si>
  <si>
    <t>LK.27.10</t>
  </si>
  <si>
    <t>LK.27.11</t>
  </si>
  <si>
    <t>LK.27.12</t>
  </si>
  <si>
    <t>LK.27.13</t>
  </si>
  <si>
    <t>LK.27.14</t>
  </si>
  <si>
    <t>LK.27.15</t>
  </si>
  <si>
    <t>LK.27.16</t>
  </si>
  <si>
    <t>LK.27.17</t>
  </si>
  <si>
    <t>LK.27.18</t>
  </si>
  <si>
    <t>LK.28.1</t>
  </si>
  <si>
    <t>LK.28.2</t>
  </si>
  <si>
    <t>LK.28.3</t>
  </si>
  <si>
    <t>LK.28.4</t>
  </si>
  <si>
    <t>LK.28.5</t>
  </si>
  <si>
    <t>LK.28.6</t>
  </si>
  <si>
    <t>LK.28.7</t>
  </si>
  <si>
    <t>LK.28.8</t>
  </si>
  <si>
    <t>LK.28.9</t>
  </si>
  <si>
    <t>LK.28.10</t>
  </si>
  <si>
    <t>LK.29.1</t>
  </si>
  <si>
    <t>LK.29.2</t>
  </si>
  <si>
    <t>LK.29.3</t>
  </si>
  <si>
    <t>LK.29.4</t>
  </si>
  <si>
    <t>LK.29.5</t>
  </si>
  <si>
    <t>LK.29.6</t>
  </si>
  <si>
    <t>LK.29.7</t>
  </si>
  <si>
    <t>LK.29.8</t>
  </si>
  <si>
    <t>LK.29.9</t>
  </si>
  <si>
    <t>LK.29.10</t>
  </si>
  <si>
    <t>LK.29.11</t>
  </si>
  <si>
    <t>LK.29.12</t>
  </si>
  <si>
    <t>LK.29.13</t>
  </si>
  <si>
    <t>LK.30.1</t>
  </si>
  <si>
    <t>LK.30.2</t>
  </si>
  <si>
    <t>LK.30.3</t>
  </si>
  <si>
    <t>LK.30.4</t>
  </si>
  <si>
    <t>LK.30.5</t>
  </si>
  <si>
    <t>LK.30.6</t>
  </si>
  <si>
    <t>BT-01.1</t>
  </si>
  <si>
    <t>DL1</t>
  </si>
  <si>
    <t>BT-01.2</t>
  </si>
  <si>
    <t>DL1M</t>
  </si>
  <si>
    <t>BT-02.1</t>
  </si>
  <si>
    <t>BT-02.2</t>
  </si>
  <si>
    <t>BT-03.1</t>
  </si>
  <si>
    <t>BT-03.2</t>
  </si>
  <si>
    <t>BT-04.1</t>
  </si>
  <si>
    <t>BT-04.2</t>
  </si>
  <si>
    <t>BT-05.1</t>
  </si>
  <si>
    <t>BT-05.2</t>
  </si>
  <si>
    <t>BT-06.1</t>
  </si>
  <si>
    <t>BT-06.2</t>
  </si>
  <si>
    <t>BT-07.1</t>
  </si>
  <si>
    <t>BT-07.2</t>
  </si>
  <si>
    <t>BT-08.1</t>
  </si>
  <si>
    <t>BT-08.2</t>
  </si>
  <si>
    <t>BT-09.1</t>
  </si>
  <si>
    <t>BT-09.2</t>
  </si>
  <si>
    <t>BT-10.1</t>
  </si>
  <si>
    <t>BT-10.2</t>
  </si>
  <si>
    <t>BT-11.1</t>
  </si>
  <si>
    <t>BT-11.2</t>
  </si>
  <si>
    <t>BT-12.1</t>
  </si>
  <si>
    <t>BT-12.2</t>
  </si>
  <si>
    <t>BT-13.1</t>
  </si>
  <si>
    <t>DL2</t>
  </si>
  <si>
    <t>BT-13.2</t>
  </si>
  <si>
    <t>DL2.1</t>
  </si>
  <si>
    <t>BT-14.1</t>
  </si>
  <si>
    <t>DL3.3</t>
  </si>
  <si>
    <t>BT-14.2</t>
  </si>
  <si>
    <t>DL4.1</t>
  </si>
  <si>
    <t>BT-15.1</t>
  </si>
  <si>
    <t>DL3.2</t>
  </si>
  <si>
    <t>BT-15.2</t>
  </si>
  <si>
    <t>DL4</t>
  </si>
  <si>
    <t>BT-16.1</t>
  </si>
  <si>
    <t>DL4.2</t>
  </si>
  <si>
    <t>BT-16.2</t>
  </si>
  <si>
    <t>DL3</t>
  </si>
  <si>
    <t>BT-17.1</t>
  </si>
  <si>
    <t>BT-17.2</t>
  </si>
  <si>
    <t>BT-18.1</t>
  </si>
  <si>
    <t>BT-18.2</t>
  </si>
  <si>
    <t>BT-19.1</t>
  </si>
  <si>
    <t>DL3.1</t>
  </si>
  <si>
    <t>BT-19.2</t>
  </si>
  <si>
    <t>BT-20.1</t>
  </si>
  <si>
    <t>DL5</t>
  </si>
  <si>
    <t>BT-21.1</t>
  </si>
  <si>
    <t>SL1</t>
  </si>
  <si>
    <t>BT-21.2</t>
  </si>
  <si>
    <t>SL2</t>
  </si>
  <si>
    <t>BT-22.1</t>
  </si>
  <si>
    <t>SL3</t>
  </si>
  <si>
    <t>BT-22.2</t>
  </si>
  <si>
    <t>SL4</t>
  </si>
  <si>
    <t>Tầng
 cao</t>
  </si>
  <si>
    <t>Mật độ xây dựng</t>
  </si>
  <si>
    <t>Diện tích xây dựng cũ</t>
  </si>
  <si>
    <t>Diện tích cần trừ các tầng</t>
  </si>
  <si>
    <t>+</t>
  </si>
  <si>
    <t>LK.24-1</t>
  </si>
  <si>
    <t>LK.24-2</t>
  </si>
  <si>
    <t>LK.24-3</t>
  </si>
  <si>
    <t>LK.24-4</t>
  </si>
  <si>
    <t>LK.24-5</t>
  </si>
  <si>
    <t>LK.24-6</t>
  </si>
  <si>
    <t>LK.24-7</t>
  </si>
  <si>
    <t>LK.24-8</t>
  </si>
  <si>
    <t>LK.24-9</t>
  </si>
  <si>
    <t>LK.24-10</t>
  </si>
  <si>
    <t>LK.24-11</t>
  </si>
  <si>
    <t>LK.24-12</t>
  </si>
  <si>
    <t>LK.24-13</t>
  </si>
  <si>
    <t>Diện tích lỗ thang</t>
  </si>
  <si>
    <t>Diện tích lỗ thang (m2)</t>
  </si>
  <si>
    <t>THÔNG TIN MÔ TẢ THEO TK</t>
  </si>
  <si>
    <t>DT SỬ DỤNG NỘI BỘ</t>
  </si>
  <si>
    <t>Tên Pháp Lý</t>
  </si>
  <si>
    <t>Ô đất số</t>
  </si>
  <si>
    <t>Mã Căn</t>
  </si>
  <si>
    <t>Số tầng</t>
  </si>
  <si>
    <t>Dãy/Tuyến
(Khối công trình)</t>
  </si>
  <si>
    <t>Mô tả</t>
  </si>
  <si>
    <t>DTXD Tầng 1</t>
  </si>
  <si>
    <t>DTXD Tầng 2</t>
  </si>
  <si>
    <t>DTXD Tầng 3</t>
  </si>
  <si>
    <t>DTXD Tầng 4</t>
  </si>
  <si>
    <t>Tổng DTXD (m2)</t>
  </si>
  <si>
    <t>Diện tích 
đất (m2)</t>
  </si>
  <si>
    <t>Căn góc</t>
  </si>
  <si>
    <t>2 mặt tiền</t>
  </si>
  <si>
    <t>Tây - Nam</t>
  </si>
  <si>
    <t>Căn giữa</t>
  </si>
  <si>
    <t>1 mặt tiền</t>
  </si>
  <si>
    <r>
      <t xml:space="preserve">Hướng
</t>
    </r>
    <r>
      <rPr>
        <i/>
        <sz val="10"/>
        <rFont val="Times New Roman"/>
        <family val="1"/>
      </rPr>
      <t>(Hướng chính)</t>
    </r>
  </si>
  <si>
    <t>VN5.67</t>
  </si>
  <si>
    <t>VN5.65</t>
  </si>
  <si>
    <t>VN5.63</t>
  </si>
  <si>
    <t>VN5.61</t>
  </si>
  <si>
    <t>VN5.59</t>
  </si>
  <si>
    <t>VN5A.68</t>
  </si>
  <si>
    <t>VN5A.78</t>
  </si>
  <si>
    <t>VN5A.69</t>
  </si>
  <si>
    <t>VN5A.70</t>
  </si>
  <si>
    <t>VN5A.72</t>
  </si>
  <si>
    <t>VN5A.74</t>
  </si>
  <si>
    <t>VN5A.76</t>
  </si>
  <si>
    <t>VN5</t>
  </si>
  <si>
    <t>VN5A</t>
  </si>
  <si>
    <t>Đông - Bắc</t>
  </si>
  <si>
    <t>VN6</t>
  </si>
  <si>
    <t>3 mặt tiền</t>
  </si>
  <si>
    <t>VN5A.75</t>
  </si>
  <si>
    <t>VN5A.73</t>
  </si>
  <si>
    <t>VN5A.71</t>
  </si>
  <si>
    <t>VN5A.67</t>
  </si>
  <si>
    <t>VN5A.65</t>
  </si>
  <si>
    <t>VN6.70</t>
  </si>
  <si>
    <t>VN6.71</t>
  </si>
  <si>
    <t>VN6.72</t>
  </si>
  <si>
    <t>VN6.74</t>
  </si>
  <si>
    <t>VN6.76</t>
  </si>
  <si>
    <t>VN6.78</t>
  </si>
  <si>
    <t>VN6.80</t>
  </si>
  <si>
    <t>VN6.75</t>
  </si>
  <si>
    <t>VN6.73</t>
  </si>
  <si>
    <t>VN6.69</t>
  </si>
  <si>
    <t>VN6.67</t>
  </si>
  <si>
    <t>VN6.65</t>
  </si>
  <si>
    <t>VN6.66</t>
  </si>
  <si>
    <t>VN8A.70</t>
  </si>
  <si>
    <t>VN8A.71</t>
  </si>
  <si>
    <t>VN8A.72</t>
  </si>
  <si>
    <t>VN8A.74</t>
  </si>
  <si>
    <t>VN8A.76</t>
  </si>
  <si>
    <t>VN8A.78</t>
  </si>
  <si>
    <t>VN8A.80</t>
  </si>
  <si>
    <t>VN8A</t>
  </si>
  <si>
    <t>VN8</t>
  </si>
  <si>
    <t>VN8A.79</t>
  </si>
  <si>
    <t>VN8A.77</t>
  </si>
  <si>
    <t>VN8A.75</t>
  </si>
  <si>
    <t>VN8A.73</t>
  </si>
  <si>
    <t>VN8A.69</t>
  </si>
  <si>
    <t>VN8.66</t>
  </si>
  <si>
    <t>VN8.68</t>
  </si>
  <si>
    <t>VN8.70</t>
  </si>
  <si>
    <t>VN8.72</t>
  </si>
  <si>
    <t>VN8.74</t>
  </si>
  <si>
    <t>VN8.76</t>
  </si>
  <si>
    <t>VN5.55</t>
  </si>
  <si>
    <t>VN5.53</t>
  </si>
  <si>
    <t>VN5.51</t>
  </si>
  <si>
    <t>VN5.49</t>
  </si>
  <si>
    <t>VN5A.56</t>
  </si>
  <si>
    <t>VN5A.57</t>
  </si>
  <si>
    <t>VN5A.58</t>
  </si>
  <si>
    <t>VN5A.60</t>
  </si>
  <si>
    <t>VN5A.62</t>
  </si>
  <si>
    <t>VN5A.64</t>
  </si>
  <si>
    <t>VN5A.61</t>
  </si>
  <si>
    <t>VN5A.59</t>
  </si>
  <si>
    <t>VN5A.55</t>
  </si>
  <si>
    <t>VN5A.53</t>
  </si>
  <si>
    <t>VN5A.54</t>
  </si>
  <si>
    <t>VN6.58</t>
  </si>
  <si>
    <t>VN6.59</t>
  </si>
  <si>
    <t>VN6.60</t>
  </si>
  <si>
    <t>VN6.62</t>
  </si>
  <si>
    <t>VN6.64</t>
  </si>
  <si>
    <t>VN6.61</t>
  </si>
  <si>
    <t>VN6.57</t>
  </si>
  <si>
    <t>VN6.55</t>
  </si>
  <si>
    <t>VN6.53</t>
  </si>
  <si>
    <t>VN6.54</t>
  </si>
  <si>
    <t>VN8A.54</t>
  </si>
  <si>
    <t>VN8A.58</t>
  </si>
  <si>
    <t>VN8A.59</t>
  </si>
  <si>
    <t>VN8A.60</t>
  </si>
  <si>
    <t>VN8A.62</t>
  </si>
  <si>
    <t>VN8A.64</t>
  </si>
  <si>
    <t>VN8A.66</t>
  </si>
  <si>
    <t>VN8A.65</t>
  </si>
  <si>
    <t>VN8A.63</t>
  </si>
  <si>
    <t>VN8A.61</t>
  </si>
  <si>
    <t>VN8A.57</t>
  </si>
  <si>
    <t>VN8.54</t>
  </si>
  <si>
    <t>VN8.56</t>
  </si>
  <si>
    <t>VN8.58</t>
  </si>
  <si>
    <t>VN8.60</t>
  </si>
  <si>
    <t>VN8.62</t>
  </si>
  <si>
    <t>VN5.47</t>
  </si>
  <si>
    <t>VN5.45</t>
  </si>
  <si>
    <t>VN5.43</t>
  </si>
  <si>
    <t>VN5.41</t>
  </si>
  <si>
    <t>VN5.39</t>
  </si>
  <si>
    <t>VN5A.40</t>
  </si>
  <si>
    <t>VN5A.44</t>
  </si>
  <si>
    <t>VN5A.45</t>
  </si>
  <si>
    <t>VN5A.46</t>
  </si>
  <si>
    <t>VN5A.48</t>
  </si>
  <si>
    <t>VN5A.50</t>
  </si>
  <si>
    <t>VN5A.52</t>
  </si>
  <si>
    <t>VN5A.51</t>
  </si>
  <si>
    <t>VN5A.49</t>
  </si>
  <si>
    <t>VN5A.47</t>
  </si>
  <si>
    <t>VN5A.43</t>
  </si>
  <si>
    <t>VN5A.41</t>
  </si>
  <si>
    <t>VN6.42</t>
  </si>
  <si>
    <t>VN6.46</t>
  </si>
  <si>
    <t>VN6.47</t>
  </si>
  <si>
    <t>VN6.48</t>
  </si>
  <si>
    <t>VN6.50</t>
  </si>
  <si>
    <t>VN6.52</t>
  </si>
  <si>
    <t>VN6.56</t>
  </si>
  <si>
    <t>VN6.51</t>
  </si>
  <si>
    <t>VN6.49</t>
  </si>
  <si>
    <t>VN6.45</t>
  </si>
  <si>
    <t>VN6.43</t>
  </si>
  <si>
    <t>VN6.41</t>
  </si>
  <si>
    <t>VN8A.46</t>
  </si>
  <si>
    <t>VN8A.47</t>
  </si>
  <si>
    <t>VN8A.48</t>
  </si>
  <si>
    <t>VN8A.50</t>
  </si>
  <si>
    <t>VN8A.52</t>
  </si>
  <si>
    <t>VN8A.56</t>
  </si>
  <si>
    <t>VN8A.55</t>
  </si>
  <si>
    <t>VN8A.53</t>
  </si>
  <si>
    <t>VN8A.51</t>
  </si>
  <si>
    <t>VN8A.49</t>
  </si>
  <si>
    <t>VN8A.45</t>
  </si>
  <si>
    <t>VN8.42</t>
  </si>
  <si>
    <t>VN8.44</t>
  </si>
  <si>
    <t>VN8.46</t>
  </si>
  <si>
    <t>VN8.48</t>
  </si>
  <si>
    <t>VN8.50</t>
  </si>
  <si>
    <t>VN8.52</t>
  </si>
  <si>
    <t>VN5.35</t>
  </si>
  <si>
    <t>VN5.33</t>
  </si>
  <si>
    <t>VN5.31</t>
  </si>
  <si>
    <t>VN5.29</t>
  </si>
  <si>
    <t>VN5A.34</t>
  </si>
  <si>
    <t>VN5A.35</t>
  </si>
  <si>
    <t>VN5A.36</t>
  </si>
  <si>
    <t>VN5A.38</t>
  </si>
  <si>
    <t>VN5A.37</t>
  </si>
  <si>
    <t>VN5A.33</t>
  </si>
  <si>
    <t>VN5A.31</t>
  </si>
  <si>
    <t>VN5A.32</t>
  </si>
  <si>
    <t>VN6.36</t>
  </si>
  <si>
    <t>VN6.37</t>
  </si>
  <si>
    <t>VN6.38</t>
  </si>
  <si>
    <t>VN6.40</t>
  </si>
  <si>
    <t>VN6.35</t>
  </si>
  <si>
    <t>VN6.33</t>
  </si>
  <si>
    <t>VN6.31</t>
  </si>
  <si>
    <t>VN6.29</t>
  </si>
  <si>
    <t>VN8A.36</t>
  </si>
  <si>
    <t>VN8A.37</t>
  </si>
  <si>
    <t>VN8A.38</t>
  </si>
  <si>
    <t>VN8A.40</t>
  </si>
  <si>
    <t>VN8A.42</t>
  </si>
  <si>
    <t>VN8A.41</t>
  </si>
  <si>
    <t>VN8A.39</t>
  </si>
  <si>
    <t>VN8A.35</t>
  </si>
  <si>
    <t>VN8A.33</t>
  </si>
  <si>
    <t>VN8.32</t>
  </si>
  <si>
    <t>VN8.34</t>
  </si>
  <si>
    <t>VN8.36</t>
  </si>
  <si>
    <t>VN8.38</t>
  </si>
  <si>
    <t>4 mặt tiền</t>
  </si>
  <si>
    <t>VN5.27</t>
  </si>
  <si>
    <t>VN5.25</t>
  </si>
  <si>
    <t>VN5.23</t>
  </si>
  <si>
    <t>VN5.21</t>
  </si>
  <si>
    <t>VN5.19</t>
  </si>
  <si>
    <t>VN5.17</t>
  </si>
  <si>
    <t>VN5A.20</t>
  </si>
  <si>
    <t>VN5A.21</t>
  </si>
  <si>
    <t>VN5A.22</t>
  </si>
  <si>
    <t>VN5A.24</t>
  </si>
  <si>
    <t>VN5A.26</t>
  </si>
  <si>
    <t>VN5A.28</t>
  </si>
  <si>
    <t>VN5A.30</t>
  </si>
  <si>
    <t>5 mặt tiền</t>
  </si>
  <si>
    <t>VN5A.29</t>
  </si>
  <si>
    <t>VN5A.27</t>
  </si>
  <si>
    <t>VN5A.25</t>
  </si>
  <si>
    <t>VN5A.23</t>
  </si>
  <si>
    <t>VN5A.19</t>
  </si>
  <si>
    <t>VN5A.17</t>
  </si>
  <si>
    <t>VN6.20</t>
  </si>
  <si>
    <t>VN6.21</t>
  </si>
  <si>
    <t>VN6.22</t>
  </si>
  <si>
    <t>VN6.24</t>
  </si>
  <si>
    <t>VN6.26</t>
  </si>
  <si>
    <t>VN6.28</t>
  </si>
  <si>
    <t>VN6.30</t>
  </si>
  <si>
    <t>VN6.32</t>
  </si>
  <si>
    <t>VN6.34</t>
  </si>
  <si>
    <t>VN6.27</t>
  </si>
  <si>
    <t>VN6.25</t>
  </si>
  <si>
    <t>VN6.23</t>
  </si>
  <si>
    <t>VN6.19</t>
  </si>
  <si>
    <t>VN6.17</t>
  </si>
  <si>
    <t>VN8A.20</t>
  </si>
  <si>
    <t>VN8A.21</t>
  </si>
  <si>
    <t>VN8A.22</t>
  </si>
  <si>
    <t>VN8A.24</t>
  </si>
  <si>
    <t>VN8A.26</t>
  </si>
  <si>
    <t>VN8A.28</t>
  </si>
  <si>
    <t>VN8A.30</t>
  </si>
  <si>
    <t>VN8A.32</t>
  </si>
  <si>
    <t>VN8A.34</t>
  </si>
  <si>
    <t>VN8A.31</t>
  </si>
  <si>
    <t>VN8A.29</t>
  </si>
  <si>
    <t>VN8A.27</t>
  </si>
  <si>
    <t>VN8A.25</t>
  </si>
  <si>
    <t>VN8A.23</t>
  </si>
  <si>
    <t>VN8A.19</t>
  </si>
  <si>
    <t>VN8.18</t>
  </si>
  <si>
    <t>VN8.20</t>
  </si>
  <si>
    <t>VN8.22</t>
  </si>
  <si>
    <t>VN8.24</t>
  </si>
  <si>
    <t>VN8.26</t>
  </si>
  <si>
    <t>VN8.28</t>
  </si>
  <si>
    <t>VN8.30</t>
  </si>
  <si>
    <t>VN5.13</t>
  </si>
  <si>
    <t>VN5.11</t>
  </si>
  <si>
    <t>VN5.9</t>
  </si>
  <si>
    <t>VN5.7</t>
  </si>
  <si>
    <t>VN5.5</t>
  </si>
  <si>
    <t>VN5.3</t>
  </si>
  <si>
    <t>VN5A.4</t>
  </si>
  <si>
    <t>VN5A.5</t>
  </si>
  <si>
    <t>VN5A.6</t>
  </si>
  <si>
    <t>VN5A.8</t>
  </si>
  <si>
    <t>VN5A.10</t>
  </si>
  <si>
    <t>VN5A.12</t>
  </si>
  <si>
    <t>VN5A.14</t>
  </si>
  <si>
    <t>VN5A.16</t>
  </si>
  <si>
    <t>VN5A.13</t>
  </si>
  <si>
    <t>VN5A.11</t>
  </si>
  <si>
    <t>VN5A.9</t>
  </si>
  <si>
    <t>VN5A.7</t>
  </si>
  <si>
    <t>VN5A.3</t>
  </si>
  <si>
    <t>VN6.4</t>
  </si>
  <si>
    <t>VN6.5</t>
  </si>
  <si>
    <t>VN6.6</t>
  </si>
  <si>
    <t>VN6.8</t>
  </si>
  <si>
    <t>VN6.10</t>
  </si>
  <si>
    <t>VN6.12</t>
  </si>
  <si>
    <t>VN6.14</t>
  </si>
  <si>
    <t>VN6.16</t>
  </si>
  <si>
    <t>VN6.13</t>
  </si>
  <si>
    <t>VN6.11</t>
  </si>
  <si>
    <t>VN6.9</t>
  </si>
  <si>
    <t>VN6.7</t>
  </si>
  <si>
    <t>VN6.3</t>
  </si>
  <si>
    <t>VN8A.5</t>
  </si>
  <si>
    <t>VN8A.04</t>
  </si>
  <si>
    <t>VN8A.06</t>
  </si>
  <si>
    <t>VN8A.08</t>
  </si>
  <si>
    <t>VN8A.10</t>
  </si>
  <si>
    <t>VN8A.12</t>
  </si>
  <si>
    <t>VN8A.14</t>
  </si>
  <si>
    <t>VN8A.16</t>
  </si>
  <si>
    <t>VN8A.15</t>
  </si>
  <si>
    <t>VN8A.13</t>
  </si>
  <si>
    <t>VN8A.11</t>
  </si>
  <si>
    <t>VN8A.9</t>
  </si>
  <si>
    <t>VN8A.7</t>
  </si>
  <si>
    <t>VN8A.3</t>
  </si>
  <si>
    <t>VN8.4</t>
  </si>
  <si>
    <t>VN8.6</t>
  </si>
  <si>
    <t>VN8.8</t>
  </si>
  <si>
    <t>VN8.10</t>
  </si>
  <si>
    <t>VN8.12</t>
  </si>
  <si>
    <t>VN8.14</t>
  </si>
  <si>
    <t>VN16</t>
  </si>
  <si>
    <t>VN8.29</t>
  </si>
  <si>
    <t>VN8.27</t>
  </si>
  <si>
    <t>VN8.25</t>
  </si>
  <si>
    <t>VN8.23</t>
  </si>
  <si>
    <t>VN8.21</t>
  </si>
  <si>
    <t>VN8.19</t>
  </si>
  <si>
    <t>VN8.17</t>
  </si>
  <si>
    <t>VN16.20</t>
  </si>
  <si>
    <t>VN16.21</t>
  </si>
  <si>
    <t>VN16.22</t>
  </si>
  <si>
    <t>VN16.24</t>
  </si>
  <si>
    <t>VN16.26</t>
  </si>
  <si>
    <t>VN16.28</t>
  </si>
  <si>
    <t>VN16.30</t>
  </si>
  <si>
    <t>VN16.32</t>
  </si>
  <si>
    <t>VN16.34</t>
  </si>
  <si>
    <t>VN17</t>
  </si>
  <si>
    <t>VN16.23</t>
  </si>
  <si>
    <t>VN16.19</t>
  </si>
  <si>
    <t>VN16.17</t>
  </si>
  <si>
    <t>VN16.15</t>
  </si>
  <si>
    <t>VN16.13</t>
  </si>
  <si>
    <t>VN16.11</t>
  </si>
  <si>
    <t>VN16.12</t>
  </si>
  <si>
    <t>VN17.10</t>
  </si>
  <si>
    <t>VN17.11</t>
  </si>
  <si>
    <t>VN17.12</t>
  </si>
  <si>
    <t>VN17.14</t>
  </si>
  <si>
    <t>VN17.16</t>
  </si>
  <si>
    <t>VN17.18</t>
  </si>
  <si>
    <t>VN17.20</t>
  </si>
  <si>
    <t>VN17.22</t>
  </si>
  <si>
    <t>VN17.24</t>
  </si>
  <si>
    <t>VN18</t>
  </si>
  <si>
    <t>6 mặt tiền</t>
  </si>
  <si>
    <t>VN17.19</t>
  </si>
  <si>
    <t>VN17.17</t>
  </si>
  <si>
    <t>VN17.15</t>
  </si>
  <si>
    <t>VN17.13</t>
  </si>
  <si>
    <t>VN17.9</t>
  </si>
  <si>
    <t>VN17.7</t>
  </si>
  <si>
    <t>VN17.5</t>
  </si>
  <si>
    <t>VN17.3</t>
  </si>
  <si>
    <t>VN18.4</t>
  </si>
  <si>
    <t>VN18.6</t>
  </si>
  <si>
    <t>VN18.8</t>
  </si>
  <si>
    <t>VN18.10</t>
  </si>
  <si>
    <t>VN18.11</t>
  </si>
  <si>
    <t>VN18.12</t>
  </si>
  <si>
    <t>VN18.14</t>
  </si>
  <si>
    <t>VN18.16</t>
  </si>
  <si>
    <t>VN18.18</t>
  </si>
  <si>
    <t>VN18.20</t>
  </si>
  <si>
    <t>VN19</t>
  </si>
  <si>
    <t>VN18.09</t>
  </si>
  <si>
    <t>VN18.07</t>
  </si>
  <si>
    <t>VN18.05</t>
  </si>
  <si>
    <t>VN18.03</t>
  </si>
  <si>
    <t>VN19.04</t>
  </si>
  <si>
    <t>VN19.06</t>
  </si>
  <si>
    <t>VN19.08</t>
  </si>
  <si>
    <t>VN19.10</t>
  </si>
  <si>
    <t>VN19.12</t>
  </si>
  <si>
    <t>VN8.13</t>
  </si>
  <si>
    <t>VN8.11</t>
  </si>
  <si>
    <t>VN8.9</t>
  </si>
  <si>
    <t>VN8.7</t>
  </si>
  <si>
    <t>VN8.5</t>
  </si>
  <si>
    <t>VN8.3</t>
  </si>
  <si>
    <t>VN16.4</t>
  </si>
  <si>
    <t>VN16.6</t>
  </si>
  <si>
    <t>VN16.8</t>
  </si>
  <si>
    <t>VN16.10</t>
  </si>
  <si>
    <t>VN16.14</t>
  </si>
  <si>
    <t>VN16.16</t>
  </si>
  <si>
    <t>VN16.07</t>
  </si>
  <si>
    <t>VN16.05</t>
  </si>
  <si>
    <t>VN16.03</t>
  </si>
  <si>
    <t>VN17.02</t>
  </si>
  <si>
    <t>VN17.04</t>
  </si>
  <si>
    <t>VN17.06</t>
  </si>
  <si>
    <t>Đơn lập</t>
  </si>
  <si>
    <t>VN5.57</t>
  </si>
  <si>
    <t>VN5A.66</t>
  </si>
  <si>
    <t>VN5A.63</t>
  </si>
  <si>
    <t>VN6.68</t>
  </si>
  <si>
    <t>VN6.63</t>
  </si>
  <si>
    <t>VN8A.68</t>
  </si>
  <si>
    <t>VN8A.67</t>
  </si>
  <si>
    <t>VN8.64</t>
  </si>
  <si>
    <t>Song lập</t>
  </si>
  <si>
    <t>VN5.37</t>
  </si>
  <si>
    <t>VN5A.42</t>
  </si>
  <si>
    <t>VN5A.39</t>
  </si>
  <si>
    <t>VN6.44</t>
  </si>
  <si>
    <t>VN6.39</t>
  </si>
  <si>
    <t>VN8A.44</t>
  </si>
  <si>
    <t>VN8A.43</t>
  </si>
  <si>
    <t>VN8.40</t>
  </si>
  <si>
    <t>VN5.15</t>
  </si>
  <si>
    <t>VN5A.18</t>
  </si>
  <si>
    <t>VN5A.15</t>
  </si>
  <si>
    <t>VN6.18</t>
  </si>
  <si>
    <t>VN6.15</t>
  </si>
  <si>
    <t>VN8A.18</t>
  </si>
  <si>
    <t>VN8A.17</t>
  </si>
  <si>
    <t>VN8.16</t>
  </si>
  <si>
    <t>VN5.01</t>
  </si>
  <si>
    <t>VN5A.02</t>
  </si>
  <si>
    <t>VN5A.01</t>
  </si>
  <si>
    <t>VN6.02</t>
  </si>
  <si>
    <t>VN6.01</t>
  </si>
  <si>
    <t>VN8A.02</t>
  </si>
  <si>
    <t>VN8A.01</t>
  </si>
  <si>
    <t>VN8.02</t>
  </si>
  <si>
    <t>VN8.15</t>
  </si>
  <si>
    <t>VN16.18</t>
  </si>
  <si>
    <t>VN16.09</t>
  </si>
  <si>
    <t>VN17.08</t>
  </si>
  <si>
    <t>VN8.01</t>
  </si>
  <si>
    <t>VN16.02</t>
  </si>
  <si>
    <t>VN16.01</t>
  </si>
  <si>
    <t>VN17.01</t>
  </si>
  <si>
    <t>VN18.02</t>
  </si>
  <si>
    <t>VN18.01</t>
  </si>
  <si>
    <t>VN19.02</t>
  </si>
  <si>
    <t>NNO-LK-01(VN5)</t>
  </si>
  <si>
    <t>NNO-LK-01(VN5A)</t>
  </si>
  <si>
    <t>NNO-LK-02(VN5A)</t>
  </si>
  <si>
    <t>NNO-LK-02(VN6)</t>
  </si>
  <si>
    <t>NNO-LK-03(VN6)</t>
  </si>
  <si>
    <t>NNO-LK-03(VN8A)</t>
  </si>
  <si>
    <t>NNO-LK-04(VN8A)</t>
  </si>
  <si>
    <t>NNO-LK-04(VN8)</t>
  </si>
  <si>
    <t>NNO-LK-05(VN5)</t>
  </si>
  <si>
    <t>NNO-LK-05(VN5A)</t>
  </si>
  <si>
    <t>NNO-LK-06(VN5A)</t>
  </si>
  <si>
    <t>NNO-LK-06(VN6)</t>
  </si>
  <si>
    <t>NNO-LK-07(VN6)</t>
  </si>
  <si>
    <t>NNO-LK-07(VN8A)</t>
  </si>
  <si>
    <t>NNO-LK-08(VN8A)</t>
  </si>
  <si>
    <t>NNO-LK-08(VN8)</t>
  </si>
  <si>
    <t>NNO-LK-09(VN5)</t>
  </si>
  <si>
    <t>NNO-LK-09(VN5A)</t>
  </si>
  <si>
    <t>NNO-LK-10(VN5A)</t>
  </si>
  <si>
    <t>NNO-LK-10(VN6)</t>
  </si>
  <si>
    <t>NNO-LK-11(VN6)</t>
  </si>
  <si>
    <t>NNO-LK-11(VN8A)</t>
  </si>
  <si>
    <t>NNO-LK-12(VN8A)</t>
  </si>
  <si>
    <t>NNO-LK-12(VN8)</t>
  </si>
  <si>
    <t>NNO-LK-13(VN5)</t>
  </si>
  <si>
    <t>NNO-LK-13(VN5A)</t>
  </si>
  <si>
    <t>NNO-LK-14(VN5A)</t>
  </si>
  <si>
    <t>NNO-LK-14(VN6)</t>
  </si>
  <si>
    <t>NNO-LK-15(VN6)</t>
  </si>
  <si>
    <t>NNO-LK-15(VN8A)</t>
  </si>
  <si>
    <t>NNO-LK-16(VN8A)</t>
  </si>
  <si>
    <t>NNO-LK-16(VN8)</t>
  </si>
  <si>
    <t>NNO-LK-17(VN5)</t>
  </si>
  <si>
    <t>NNO-LK-17(VN5A)</t>
  </si>
  <si>
    <t>NNO-LK-18(VN5A)</t>
  </si>
  <si>
    <t>NNO-LK-18(VN6)</t>
  </si>
  <si>
    <t>NNO-LK-19(VN6)</t>
  </si>
  <si>
    <t>NNO-LK-19(VN8A)</t>
  </si>
  <si>
    <t>NNO-LK-20(VN8A)</t>
  </si>
  <si>
    <t>NNO-LK-20(VN8)</t>
  </si>
  <si>
    <t>NNO-LK-21(VN5)</t>
  </si>
  <si>
    <t>NNO-LK-21(VN5A)</t>
  </si>
  <si>
    <t>NNO-LK-22(VN5A)</t>
  </si>
  <si>
    <t>NNO-LK-22(VN6)</t>
  </si>
  <si>
    <t>NNO-LK-23(VN6)</t>
  </si>
  <si>
    <t>NNO-LK-23(VN8A)</t>
  </si>
  <si>
    <t>NNO-LK-24(VN8A)</t>
  </si>
  <si>
    <t>NNO-LK-24(VN8)</t>
  </si>
  <si>
    <t>NNO-LK-25(VN8)</t>
  </si>
  <si>
    <t>NNO-LK-25(VN16)</t>
  </si>
  <si>
    <t>NNO-LK-26(VN16)</t>
  </si>
  <si>
    <t>NNO-LK-26(VN17)</t>
  </si>
  <si>
    <t>NNO-LK-27(VN17)</t>
  </si>
  <si>
    <t>NNO-LK-27(VN18)</t>
  </si>
  <si>
    <t>NNO-LK-28(VN18)</t>
  </si>
  <si>
    <t>NNO-LK-28(VN19)</t>
  </si>
  <si>
    <t>NNO-LK-29(VN8)</t>
  </si>
  <si>
    <t>NNO-LK-29(VN16)</t>
  </si>
  <si>
    <t>NNO-LK-30(VN16)</t>
  </si>
  <si>
    <t>NNO-LK-30(VN17)</t>
  </si>
  <si>
    <t>Diện tích 
lỗ thang (m2)</t>
  </si>
  <si>
    <t>Nhà ở liên kề</t>
  </si>
  <si>
    <t>STT</t>
  </si>
  <si>
    <t>Ký hiệu</t>
  </si>
  <si>
    <t>DANH SÁCH NHÀ Ở THẤP TẦNG LIỀN KỀ, NHÀ Ở BIỆT THỰ</t>
  </si>
  <si>
    <t>Số thứ tự</t>
  </si>
  <si>
    <t>(Kèm theo Văn bản số 2723/SXD-QLN ngày 29/7/2024 của Sở Xây dựng)</t>
  </si>
  <si>
    <r>
      <t xml:space="preserve">Hướng
</t>
    </r>
    <r>
      <rPr>
        <i/>
        <sz val="12"/>
        <rFont val="Times New Roman"/>
        <family val="1"/>
      </rPr>
      <t>(Hướng chính)</t>
    </r>
  </si>
  <si>
    <t>Nhà ở biệt thự - 43 căn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</si>
</sst>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0;;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i/>
      <vertAlign val="superscript"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color rgb="FFFF0000"/>
      <name val="Times New Roman"/>
      <family val="1"/>
    </font>
    <font>
      <sz val="10"/>
      <color theme="8" tint="-0.49998474074526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9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4" fontId="7" fillId="4" borderId="2" xfId="0" applyNumberFormat="1" applyFont="1" applyFill="1" applyBorder="1" applyAlignment="1">
      <alignment vertical="center"/>
    </xf>
    <xf numFmtId="0" fontId="0" fillId="4" borderId="0" xfId="0" applyFill="1"/>
    <xf numFmtId="0" fontId="7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7" fillId="5" borderId="2" xfId="0" applyNumberFormat="1" applyFont="1" applyFill="1" applyBorder="1" applyAlignment="1">
      <alignment vertical="center"/>
    </xf>
    <xf numFmtId="0" fontId="0" fillId="5" borderId="0" xfId="0" applyFill="1"/>
    <xf numFmtId="0" fontId="18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9" fillId="3" borderId="0" xfId="0" applyFont="1" applyFill="1"/>
    <xf numFmtId="4" fontId="21" fillId="3" borderId="1" xfId="0" applyNumberFormat="1" applyFont="1" applyFill="1" applyBorder="1" applyAlignment="1">
      <alignment vertical="center"/>
    </xf>
    <xf numFmtId="4" fontId="18" fillId="3" borderId="6" xfId="0" applyNumberFormat="1" applyFont="1" applyFill="1" applyBorder="1" applyAlignment="1">
      <alignment vertical="center"/>
    </xf>
    <xf numFmtId="4" fontId="23" fillId="3" borderId="6" xfId="0" applyNumberFormat="1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4" fontId="18" fillId="3" borderId="1" xfId="0" applyNumberFormat="1" applyFont="1" applyFill="1" applyBorder="1" applyAlignment="1">
      <alignment vertical="center"/>
    </xf>
    <xf numFmtId="4" fontId="23" fillId="3" borderId="1" xfId="0" applyNumberFormat="1" applyFont="1" applyFill="1" applyBorder="1" applyAlignment="1">
      <alignment vertical="center"/>
    </xf>
    <xf numFmtId="4" fontId="18" fillId="3" borderId="2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" fontId="28" fillId="3" borderId="0" xfId="0" applyNumberFormat="1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0" fontId="29" fillId="0" borderId="0" xfId="0" applyFont="1"/>
    <xf numFmtId="0" fontId="25" fillId="0" borderId="0" xfId="0" applyFont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7" fillId="0" borderId="1" xfId="0" quotePrefix="1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165" fontId="27" fillId="0" borderId="7" xfId="0" applyNumberFormat="1" applyFont="1" applyBorder="1" applyAlignment="1">
      <alignment horizontal="center"/>
    </xf>
    <xf numFmtId="165" fontId="27" fillId="0" borderId="8" xfId="0" applyNumberFormat="1" applyFont="1" applyBorder="1" applyAlignment="1">
      <alignment horizontal="center"/>
    </xf>
    <xf numFmtId="164" fontId="27" fillId="0" borderId="1" xfId="1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4" xfId="0" quotePrefix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1" xfId="0" quotePrefix="1" applyFont="1" applyBorder="1"/>
    <xf numFmtId="0" fontId="27" fillId="0" borderId="8" xfId="0" applyFont="1" applyBorder="1" applyAlignment="1">
      <alignment horizontal="center"/>
    </xf>
    <xf numFmtId="0" fontId="27" fillId="0" borderId="1" xfId="0" applyFont="1" applyBorder="1"/>
    <xf numFmtId="0" fontId="28" fillId="0" borderId="0" xfId="0" applyFont="1" applyAlignment="1">
      <alignment vertical="center"/>
    </xf>
    <xf numFmtId="4" fontId="27" fillId="0" borderId="0" xfId="0" applyNumberFormat="1" applyFont="1" applyAlignment="1">
      <alignment horizontal="center"/>
    </xf>
    <xf numFmtId="164" fontId="27" fillId="0" borderId="0" xfId="1" applyNumberFormat="1" applyFont="1" applyFill="1" applyAlignment="1">
      <alignment horizontal="center"/>
    </xf>
    <xf numFmtId="0" fontId="30" fillId="0" borderId="0" xfId="0" applyFont="1"/>
    <xf numFmtId="0" fontId="27" fillId="0" borderId="7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165" fontId="27" fillId="0" borderId="9" xfId="0" applyNumberFormat="1" applyFont="1" applyBorder="1" applyAlignment="1">
      <alignment horizontal="center"/>
    </xf>
    <xf numFmtId="166" fontId="27" fillId="0" borderId="8" xfId="0" applyNumberFormat="1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166" fontId="27" fillId="0" borderId="7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165" fontId="27" fillId="0" borderId="6" xfId="0" applyNumberFormat="1" applyFont="1" applyBorder="1" applyAlignment="1">
      <alignment horizontal="center"/>
    </xf>
    <xf numFmtId="4" fontId="30" fillId="0" borderId="1" xfId="0" applyNumberFormat="1" applyFont="1" applyBorder="1" applyAlignment="1">
      <alignment vertical="center"/>
    </xf>
    <xf numFmtId="165" fontId="27" fillId="0" borderId="7" xfId="0" applyNumberFormat="1" applyFont="1" applyBorder="1"/>
    <xf numFmtId="0" fontId="27" fillId="0" borderId="1" xfId="0" quotePrefix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8" xfId="0" applyFont="1" applyBorder="1"/>
    <xf numFmtId="0" fontId="27" fillId="0" borderId="4" xfId="0" applyFont="1" applyBorder="1"/>
    <xf numFmtId="0" fontId="27" fillId="0" borderId="10" xfId="0" applyFont="1" applyBorder="1"/>
    <xf numFmtId="4" fontId="30" fillId="0" borderId="7" xfId="0" applyNumberFormat="1" applyFont="1" applyBorder="1" applyAlignment="1">
      <alignment vertical="center"/>
    </xf>
    <xf numFmtId="165" fontId="27" fillId="0" borderId="0" xfId="1" applyNumberFormat="1" applyFont="1" applyFill="1" applyAlignment="1">
      <alignment horizontal="center"/>
    </xf>
    <xf numFmtId="165" fontId="27" fillId="0" borderId="0" xfId="0" applyNumberFormat="1" applyFont="1"/>
    <xf numFmtId="165" fontId="27" fillId="0" borderId="1" xfId="0" applyNumberFormat="1" applyFont="1" applyBorder="1"/>
    <xf numFmtId="165" fontId="27" fillId="0" borderId="8" xfId="0" applyNumberFormat="1" applyFont="1" applyBorder="1"/>
    <xf numFmtId="165" fontId="27" fillId="0" borderId="4" xfId="0" applyNumberFormat="1" applyFont="1" applyBorder="1"/>
    <xf numFmtId="165" fontId="27" fillId="0" borderId="10" xfId="0" applyNumberFormat="1" applyFont="1" applyBorder="1"/>
    <xf numFmtId="4" fontId="27" fillId="0" borderId="0" xfId="0" applyNumberFormat="1" applyFont="1"/>
    <xf numFmtId="2" fontId="27" fillId="0" borderId="6" xfId="0" applyNumberFormat="1" applyFont="1" applyBorder="1" applyAlignment="1">
      <alignment horizontal="center"/>
    </xf>
    <xf numFmtId="2" fontId="27" fillId="0" borderId="0" xfId="0" applyNumberFormat="1" applyFont="1"/>
    <xf numFmtId="166" fontId="27" fillId="0" borderId="0" xfId="0" applyNumberFormat="1" applyFont="1" applyAlignment="1">
      <alignment horizontal="center"/>
    </xf>
    <xf numFmtId="165" fontId="27" fillId="0" borderId="7" xfId="0" applyNumberFormat="1" applyFont="1" applyBorder="1" applyAlignment="1">
      <alignment horizontal="center" vertical="center"/>
    </xf>
    <xf numFmtId="0" fontId="27" fillId="0" borderId="10" xfId="0" quotePrefix="1" applyFont="1" applyBorder="1" applyAlignment="1">
      <alignment horizontal="center"/>
    </xf>
    <xf numFmtId="165" fontId="27" fillId="0" borderId="4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165" fontId="27" fillId="0" borderId="13" xfId="0" applyNumberFormat="1" applyFont="1" applyBorder="1" applyAlignment="1">
      <alignment vertical="center"/>
    </xf>
    <xf numFmtId="165" fontId="27" fillId="0" borderId="7" xfId="0" applyNumberFormat="1" applyFont="1" applyBorder="1" applyAlignment="1">
      <alignment vertical="center"/>
    </xf>
    <xf numFmtId="164" fontId="27" fillId="0" borderId="8" xfId="1" applyNumberFormat="1" applyFont="1" applyFill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7" xfId="0" quotePrefix="1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/>
    </xf>
    <xf numFmtId="0" fontId="27" fillId="0" borderId="7" xfId="0" applyFont="1" applyBorder="1"/>
    <xf numFmtId="2" fontId="27" fillId="0" borderId="7" xfId="0" applyNumberFormat="1" applyFont="1" applyBorder="1"/>
    <xf numFmtId="166" fontId="27" fillId="0" borderId="0" xfId="0" applyNumberFormat="1" applyFont="1"/>
    <xf numFmtId="0" fontId="27" fillId="0" borderId="14" xfId="0" applyFont="1" applyBorder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27" fillId="0" borderId="12" xfId="0" quotePrefix="1" applyFont="1" applyBorder="1" applyAlignment="1">
      <alignment horizontal="center"/>
    </xf>
    <xf numFmtId="165" fontId="27" fillId="0" borderId="11" xfId="0" applyNumberFormat="1" applyFont="1" applyBorder="1" applyAlignment="1">
      <alignment vertical="center"/>
    </xf>
    <xf numFmtId="166" fontId="27" fillId="0" borderId="7" xfId="0" applyNumberFormat="1" applyFont="1" applyBorder="1"/>
    <xf numFmtId="165" fontId="30" fillId="0" borderId="1" xfId="0" applyNumberFormat="1" applyFont="1" applyBorder="1" applyAlignment="1">
      <alignment horizontal="center" vertical="center"/>
    </xf>
    <xf numFmtId="4" fontId="30" fillId="0" borderId="0" xfId="0" applyNumberFormat="1" applyFont="1" applyAlignment="1">
      <alignment vertical="center"/>
    </xf>
    <xf numFmtId="2" fontId="27" fillId="0" borderId="2" xfId="0" applyNumberFormat="1" applyFont="1" applyBorder="1" applyAlignment="1">
      <alignment horizontal="center"/>
    </xf>
    <xf numFmtId="2" fontId="27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9" fontId="27" fillId="0" borderId="1" xfId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166" fontId="27" fillId="0" borderId="6" xfId="0" applyNumberFormat="1" applyFont="1" applyBorder="1" applyAlignment="1">
      <alignment vertical="center"/>
    </xf>
    <xf numFmtId="2" fontId="27" fillId="3" borderId="1" xfId="0" applyNumberFormat="1" applyFont="1" applyFill="1" applyBorder="1" applyAlignment="1">
      <alignment horizontal="center"/>
    </xf>
    <xf numFmtId="165" fontId="27" fillId="3" borderId="6" xfId="0" applyNumberFormat="1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164" fontId="27" fillId="3" borderId="1" xfId="1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65" fontId="27" fillId="3" borderId="7" xfId="0" applyNumberFormat="1" applyFont="1" applyFill="1" applyBorder="1" applyAlignment="1">
      <alignment horizontal="center"/>
    </xf>
    <xf numFmtId="165" fontId="27" fillId="3" borderId="8" xfId="0" applyNumberFormat="1" applyFont="1" applyFill="1" applyBorder="1" applyAlignment="1">
      <alignment horizontal="center"/>
    </xf>
    <xf numFmtId="165" fontId="27" fillId="3" borderId="7" xfId="0" applyNumberFormat="1" applyFont="1" applyFill="1" applyBorder="1"/>
    <xf numFmtId="165" fontId="27" fillId="3" borderId="1" xfId="0" applyNumberFormat="1" applyFont="1" applyFill="1" applyBorder="1" applyAlignment="1">
      <alignment horizontal="center"/>
    </xf>
    <xf numFmtId="165" fontId="27" fillId="3" borderId="4" xfId="0" applyNumberFormat="1" applyFont="1" applyFill="1" applyBorder="1"/>
    <xf numFmtId="165" fontId="27" fillId="3" borderId="10" xfId="0" applyNumberFormat="1" applyFont="1" applyFill="1" applyBorder="1"/>
    <xf numFmtId="165" fontId="27" fillId="3" borderId="1" xfId="0" applyNumberFormat="1" applyFont="1" applyFill="1" applyBorder="1"/>
    <xf numFmtId="165" fontId="27" fillId="3" borderId="8" xfId="0" applyNumberFormat="1" applyFont="1" applyFill="1" applyBorder="1"/>
    <xf numFmtId="0" fontId="27" fillId="3" borderId="6" xfId="0" applyFont="1" applyFill="1" applyBorder="1" applyAlignment="1">
      <alignment horizontal="center"/>
    </xf>
    <xf numFmtId="164" fontId="27" fillId="3" borderId="8" xfId="1" applyNumberFormat="1" applyFont="1" applyFill="1" applyBorder="1" applyAlignment="1">
      <alignment horizontal="center"/>
    </xf>
    <xf numFmtId="165" fontId="27" fillId="3" borderId="0" xfId="0" applyNumberFormat="1" applyFont="1" applyFill="1"/>
    <xf numFmtId="2" fontId="27" fillId="6" borderId="0" xfId="0" applyNumberFormat="1" applyFont="1" applyFill="1"/>
    <xf numFmtId="0" fontId="27" fillId="6" borderId="0" xfId="0" applyFont="1" applyFill="1"/>
    <xf numFmtId="165" fontId="27" fillId="6" borderId="0" xfId="0" applyNumberFormat="1" applyFont="1" applyFill="1"/>
    <xf numFmtId="0" fontId="27" fillId="3" borderId="1" xfId="0" quotePrefix="1" applyFont="1" applyFill="1" applyBorder="1"/>
    <xf numFmtId="165" fontId="27" fillId="3" borderId="9" xfId="0" applyNumberFormat="1" applyFont="1" applyFill="1" applyBorder="1" applyAlignment="1">
      <alignment horizontal="center"/>
    </xf>
    <xf numFmtId="165" fontId="27" fillId="7" borderId="0" xfId="0" applyNumberFormat="1" applyFont="1" applyFill="1"/>
    <xf numFmtId="4" fontId="27" fillId="0" borderId="1" xfId="0" applyNumberFormat="1" applyFont="1" applyBorder="1" applyAlignment="1">
      <alignment vertical="center"/>
    </xf>
    <xf numFmtId="166" fontId="27" fillId="0" borderId="4" xfId="0" applyNumberFormat="1" applyFont="1" applyBorder="1"/>
    <xf numFmtId="166" fontId="27" fillId="0" borderId="10" xfId="0" applyNumberFormat="1" applyFont="1" applyBorder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1" fontId="31" fillId="10" borderId="17" xfId="0" applyNumberFormat="1" applyFont="1" applyFill="1" applyBorder="1" applyAlignment="1">
      <alignment horizontal="center" vertical="center" wrapText="1"/>
    </xf>
    <xf numFmtId="165" fontId="31" fillId="10" borderId="18" xfId="0" applyNumberFormat="1" applyFont="1" applyFill="1" applyBorder="1" applyAlignment="1">
      <alignment horizontal="center" vertical="center" wrapText="1"/>
    </xf>
    <xf numFmtId="167" fontId="31" fillId="10" borderId="18" xfId="0" applyNumberFormat="1" applyFont="1" applyFill="1" applyBorder="1" applyAlignment="1">
      <alignment horizontal="center" vertical="center" wrapText="1"/>
    </xf>
    <xf numFmtId="165" fontId="28" fillId="3" borderId="19" xfId="0" applyNumberFormat="1" applyFont="1" applyFill="1" applyBorder="1" applyAlignment="1">
      <alignment vertical="center" wrapText="1"/>
    </xf>
    <xf numFmtId="165" fontId="31" fillId="9" borderId="1" xfId="0" applyNumberFormat="1" applyFont="1" applyFill="1" applyBorder="1" applyAlignment="1">
      <alignment horizontal="center" vertical="center" wrapText="1"/>
    </xf>
    <xf numFmtId="2" fontId="31" fillId="9" borderId="1" xfId="0" applyNumberFormat="1" applyFont="1" applyFill="1" applyBorder="1" applyAlignment="1">
      <alignment horizontal="center" vertical="center" wrapText="1"/>
    </xf>
    <xf numFmtId="1" fontId="28" fillId="11" borderId="21" xfId="0" applyNumberFormat="1" applyFont="1" applyFill="1" applyBorder="1" applyAlignment="1">
      <alignment horizontal="center" vertical="center" wrapText="1"/>
    </xf>
    <xf numFmtId="166" fontId="28" fillId="11" borderId="1" xfId="0" applyNumberFormat="1" applyFont="1" applyFill="1" applyBorder="1" applyAlignment="1">
      <alignment vertical="center"/>
    </xf>
    <xf numFmtId="166" fontId="28" fillId="11" borderId="6" xfId="0" applyNumberFormat="1" applyFont="1" applyFill="1" applyBorder="1" applyAlignment="1">
      <alignment vertical="center"/>
    </xf>
    <xf numFmtId="165" fontId="28" fillId="11" borderId="1" xfId="0" applyNumberFormat="1" applyFont="1" applyFill="1" applyBorder="1" applyAlignment="1">
      <alignment horizontal="center" vertical="center"/>
    </xf>
    <xf numFmtId="1" fontId="25" fillId="0" borderId="2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165" fontId="26" fillId="12" borderId="1" xfId="0" applyNumberFormat="1" applyFont="1" applyFill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32" fillId="11" borderId="1" xfId="0" applyNumberFormat="1" applyFont="1" applyFill="1" applyBorder="1" applyAlignment="1">
      <alignment horizontal="center" vertical="center"/>
    </xf>
    <xf numFmtId="0" fontId="25" fillId="14" borderId="0" xfId="0" applyFont="1" applyFill="1"/>
    <xf numFmtId="165" fontId="25" fillId="14" borderId="0" xfId="0" applyNumberFormat="1" applyFont="1" applyFill="1"/>
    <xf numFmtId="2" fontId="25" fillId="14" borderId="0" xfId="0" applyNumberFormat="1" applyFont="1" applyFill="1"/>
    <xf numFmtId="1" fontId="28" fillId="13" borderId="21" xfId="0" applyNumberFormat="1" applyFont="1" applyFill="1" applyBorder="1" applyAlignment="1">
      <alignment horizontal="center" vertical="center" wrapText="1"/>
    </xf>
    <xf numFmtId="166" fontId="28" fillId="13" borderId="1" xfId="0" applyNumberFormat="1" applyFont="1" applyFill="1" applyBorder="1" applyAlignment="1">
      <alignment vertical="center"/>
    </xf>
    <xf numFmtId="166" fontId="28" fillId="13" borderId="6" xfId="0" applyNumberFormat="1" applyFont="1" applyFill="1" applyBorder="1" applyAlignment="1">
      <alignment vertical="center"/>
    </xf>
    <xf numFmtId="165" fontId="28" fillId="13" borderId="1" xfId="0" applyNumberFormat="1" applyFont="1" applyFill="1" applyBorder="1" applyAlignment="1">
      <alignment horizontal="center" vertical="center"/>
    </xf>
    <xf numFmtId="165" fontId="25" fillId="0" borderId="0" xfId="0" applyNumberFormat="1" applyFont="1"/>
    <xf numFmtId="2" fontId="25" fillId="0" borderId="0" xfId="0" applyNumberFormat="1" applyFont="1"/>
    <xf numFmtId="0" fontId="33" fillId="0" borderId="1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14" borderId="0" xfId="0" applyFont="1" applyFill="1" applyAlignment="1">
      <alignment horizontal="center"/>
    </xf>
    <xf numFmtId="0" fontId="27" fillId="0" borderId="6" xfId="0" applyFont="1" applyBorder="1" applyAlignment="1">
      <alignment vertical="center"/>
    </xf>
    <xf numFmtId="166" fontId="28" fillId="11" borderId="1" xfId="0" applyNumberFormat="1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/>
    </xf>
    <xf numFmtId="166" fontId="28" fillId="13" borderId="1" xfId="0" applyNumberFormat="1" applyFont="1" applyFill="1" applyBorder="1" applyAlignment="1">
      <alignment horizontal="center" vertical="center"/>
    </xf>
    <xf numFmtId="2" fontId="31" fillId="9" borderId="6" xfId="0" applyNumberFormat="1" applyFont="1" applyFill="1" applyBorder="1" applyAlignment="1">
      <alignment horizontal="center" vertical="center" wrapText="1"/>
    </xf>
    <xf numFmtId="2" fontId="28" fillId="11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8" fillId="13" borderId="6" xfId="0" applyNumberFormat="1" applyFont="1" applyFill="1" applyBorder="1" applyAlignment="1">
      <alignment horizontal="center" vertical="center"/>
    </xf>
    <xf numFmtId="165" fontId="28" fillId="11" borderId="6" xfId="0" applyNumberFormat="1" applyFont="1" applyFill="1" applyBorder="1" applyAlignment="1">
      <alignment horizontal="center" vertical="center"/>
    </xf>
    <xf numFmtId="165" fontId="25" fillId="14" borderId="1" xfId="0" applyNumberFormat="1" applyFont="1" applyFill="1" applyBorder="1"/>
    <xf numFmtId="165" fontId="24" fillId="3" borderId="6" xfId="0" applyNumberFormat="1" applyFont="1" applyFill="1" applyBorder="1" applyAlignment="1">
      <alignment vertical="center" wrapText="1"/>
    </xf>
    <xf numFmtId="165" fontId="24" fillId="3" borderId="16" xfId="0" applyNumberFormat="1" applyFont="1" applyFill="1" applyBorder="1" applyAlignment="1">
      <alignment vertical="center" wrapText="1"/>
    </xf>
    <xf numFmtId="165" fontId="31" fillId="9" borderId="25" xfId="0" applyNumberFormat="1" applyFont="1" applyFill="1" applyBorder="1" applyAlignment="1">
      <alignment vertical="center"/>
    </xf>
    <xf numFmtId="165" fontId="31" fillId="9" borderId="0" xfId="0" applyNumberFormat="1" applyFont="1" applyFill="1" applyAlignment="1">
      <alignment vertical="center"/>
    </xf>
    <xf numFmtId="1" fontId="34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165" fontId="34" fillId="3" borderId="6" xfId="0" applyNumberFormat="1" applyFont="1" applyFill="1" applyBorder="1" applyAlignment="1">
      <alignment vertical="center" wrapText="1"/>
    </xf>
    <xf numFmtId="165" fontId="34" fillId="3" borderId="16" xfId="0" applyNumberFormat="1" applyFont="1" applyFill="1" applyBorder="1" applyAlignment="1">
      <alignment vertical="center" wrapText="1"/>
    </xf>
    <xf numFmtId="165" fontId="34" fillId="9" borderId="25" xfId="0" applyNumberFormat="1" applyFont="1" applyFill="1" applyBorder="1" applyAlignment="1">
      <alignment vertical="center"/>
    </xf>
    <xf numFmtId="165" fontId="34" fillId="9" borderId="0" xfId="0" applyNumberFormat="1" applyFont="1" applyFill="1" applyAlignment="1">
      <alignment vertical="center"/>
    </xf>
    <xf numFmtId="1" fontId="34" fillId="0" borderId="17" xfId="0" applyNumberFormat="1" applyFont="1" applyBorder="1" applyAlignment="1">
      <alignment horizontal="center" vertical="center" wrapText="1"/>
    </xf>
    <xf numFmtId="165" fontId="34" fillId="0" borderId="18" xfId="0" applyNumberFormat="1" applyFont="1" applyBorder="1" applyAlignment="1">
      <alignment horizontal="center" vertical="center" wrapText="1"/>
    </xf>
    <xf numFmtId="167" fontId="34" fillId="0" borderId="18" xfId="0" applyNumberFormat="1" applyFont="1" applyBorder="1" applyAlignment="1">
      <alignment horizontal="center" vertical="center" wrapText="1"/>
    </xf>
    <xf numFmtId="165" fontId="34" fillId="0" borderId="19" xfId="0" applyNumberFormat="1" applyFont="1" applyBorder="1" applyAlignment="1">
      <alignment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2" fontId="34" fillId="0" borderId="6" xfId="0" applyNumberFormat="1" applyFont="1" applyBorder="1" applyAlignment="1">
      <alignment horizontal="center" vertical="center" wrapText="1"/>
    </xf>
    <xf numFmtId="1" fontId="34" fillId="11" borderId="26" xfId="0" applyNumberFormat="1" applyFont="1" applyFill="1" applyBorder="1" applyAlignment="1">
      <alignment horizontal="center" vertical="center" wrapText="1"/>
    </xf>
    <xf numFmtId="166" fontId="34" fillId="11" borderId="2" xfId="0" applyNumberFormat="1" applyFont="1" applyFill="1" applyBorder="1" applyAlignment="1">
      <alignment horizontal="center" vertical="center"/>
    </xf>
    <xf numFmtId="166" fontId="34" fillId="11" borderId="2" xfId="0" applyNumberFormat="1" applyFont="1" applyFill="1" applyBorder="1" applyAlignment="1">
      <alignment vertical="center"/>
    </xf>
    <xf numFmtId="166" fontId="34" fillId="11" borderId="14" xfId="0" applyNumberFormat="1" applyFont="1" applyFill="1" applyBorder="1" applyAlignment="1">
      <alignment vertical="center"/>
    </xf>
    <xf numFmtId="165" fontId="34" fillId="11" borderId="2" xfId="0" applyNumberFormat="1" applyFont="1" applyFill="1" applyBorder="1" applyAlignment="1">
      <alignment horizontal="center" vertical="center"/>
    </xf>
    <xf numFmtId="2" fontId="34" fillId="11" borderId="14" xfId="0" applyNumberFormat="1" applyFont="1" applyFill="1" applyBorder="1" applyAlignment="1">
      <alignment horizontal="center" vertical="center"/>
    </xf>
    <xf numFmtId="165" fontId="34" fillId="11" borderId="6" xfId="0" applyNumberFormat="1" applyFont="1" applyFill="1" applyBorder="1" applyAlignment="1">
      <alignment horizontal="center" vertical="center"/>
    </xf>
    <xf numFmtId="165" fontId="34" fillId="0" borderId="16" xfId="0" applyNumberFormat="1" applyFont="1" applyBorder="1" applyAlignment="1">
      <alignment horizontal="center" vertical="center"/>
    </xf>
    <xf numFmtId="0" fontId="36" fillId="0" borderId="0" xfId="0" applyFont="1"/>
    <xf numFmtId="1" fontId="37" fillId="0" borderId="0" xfId="0" applyNumberFormat="1" applyFont="1" applyAlignment="1">
      <alignment horizontal="center" vertical="center" wrapText="1"/>
    </xf>
    <xf numFmtId="165" fontId="34" fillId="0" borderId="6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0" fontId="35" fillId="0" borderId="1" xfId="0" quotePrefix="1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165" fontId="35" fillId="12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/>
    </xf>
    <xf numFmtId="166" fontId="34" fillId="11" borderId="1" xfId="0" applyNumberFormat="1" applyFont="1" applyFill="1" applyBorder="1" applyAlignment="1">
      <alignment horizontal="center" vertical="center"/>
    </xf>
    <xf numFmtId="166" fontId="34" fillId="11" borderId="1" xfId="0" applyNumberFormat="1" applyFont="1" applyFill="1" applyBorder="1" applyAlignment="1">
      <alignment vertical="center"/>
    </xf>
    <xf numFmtId="165" fontId="34" fillId="11" borderId="1" xfId="0" applyNumberFormat="1" applyFont="1" applyFill="1" applyBorder="1" applyAlignment="1">
      <alignment horizontal="center" vertical="center"/>
    </xf>
    <xf numFmtId="2" fontId="34" fillId="11" borderId="1" xfId="0" applyNumberFormat="1" applyFont="1" applyFill="1" applyBorder="1" applyAlignment="1">
      <alignment horizontal="center" vertical="center"/>
    </xf>
    <xf numFmtId="0" fontId="35" fillId="0" borderId="1" xfId="0" quotePrefix="1" applyFont="1" applyBorder="1"/>
    <xf numFmtId="1" fontId="35" fillId="0" borderId="0" xfId="0" applyNumberFormat="1" applyFont="1" applyAlignment="1">
      <alignment horizontal="center" vertical="center"/>
    </xf>
    <xf numFmtId="0" fontId="35" fillId="0" borderId="0" xfId="0" quotePrefix="1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165" fontId="35" fillId="1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35" fillId="3" borderId="0" xfId="0" applyFont="1" applyFill="1"/>
    <xf numFmtId="0" fontId="35" fillId="3" borderId="0" xfId="0" applyFont="1" applyFill="1" applyAlignment="1">
      <alignment horizontal="center"/>
    </xf>
    <xf numFmtId="165" fontId="35" fillId="3" borderId="0" xfId="0" applyNumberFormat="1" applyFont="1" applyFill="1"/>
    <xf numFmtId="2" fontId="35" fillId="3" borderId="0" xfId="0" applyNumberFormat="1" applyFont="1" applyFill="1"/>
    <xf numFmtId="165" fontId="35" fillId="14" borderId="1" xfId="0" applyNumberFormat="1" applyFont="1" applyFill="1" applyBorder="1"/>
    <xf numFmtId="1" fontId="34" fillId="13" borderId="21" xfId="0" applyNumberFormat="1" applyFont="1" applyFill="1" applyBorder="1" applyAlignment="1">
      <alignment horizontal="center" vertical="center" wrapText="1"/>
    </xf>
    <xf numFmtId="166" fontId="34" fillId="13" borderId="1" xfId="0" applyNumberFormat="1" applyFont="1" applyFill="1" applyBorder="1" applyAlignment="1">
      <alignment horizontal="center" vertical="center"/>
    </xf>
    <xf numFmtId="166" fontId="34" fillId="13" borderId="1" xfId="0" applyNumberFormat="1" applyFont="1" applyFill="1" applyBorder="1" applyAlignment="1">
      <alignment vertical="center"/>
    </xf>
    <xf numFmtId="166" fontId="34" fillId="13" borderId="6" xfId="0" applyNumberFormat="1" applyFont="1" applyFill="1" applyBorder="1" applyAlignment="1">
      <alignment vertical="center"/>
    </xf>
    <xf numFmtId="165" fontId="34" fillId="13" borderId="1" xfId="0" applyNumberFormat="1" applyFont="1" applyFill="1" applyBorder="1" applyAlignment="1">
      <alignment horizontal="center" vertical="center"/>
    </xf>
    <xf numFmtId="2" fontId="34" fillId="13" borderId="6" xfId="0" applyNumberFormat="1" applyFont="1" applyFill="1" applyBorder="1" applyAlignment="1">
      <alignment horizontal="center" vertical="center"/>
    </xf>
    <xf numFmtId="0" fontId="35" fillId="0" borderId="1" xfId="0" quotePrefix="1" applyFont="1" applyBorder="1" applyAlignment="1">
      <alignment horizontal="center"/>
    </xf>
    <xf numFmtId="2" fontId="34" fillId="13" borderId="1" xfId="0" applyNumberFormat="1" applyFont="1" applyFill="1" applyBorder="1" applyAlignment="1">
      <alignment horizontal="center" vertical="center"/>
    </xf>
    <xf numFmtId="165" fontId="35" fillId="0" borderId="0" xfId="0" applyNumberFormat="1" applyFont="1"/>
    <xf numFmtId="2" fontId="35" fillId="0" borderId="0" xfId="0" applyNumberFormat="1" applyFont="1"/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6" fontId="34" fillId="13" borderId="1" xfId="0" applyNumberFormat="1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166" fontId="34" fillId="13" borderId="22" xfId="0" applyNumberFormat="1" applyFont="1" applyFill="1" applyBorder="1" applyAlignment="1">
      <alignment horizontal="left" vertical="center"/>
    </xf>
    <xf numFmtId="166" fontId="34" fillId="13" borderId="23" xfId="0" applyNumberFormat="1" applyFont="1" applyFill="1" applyBorder="1" applyAlignment="1">
      <alignment horizontal="left" vertical="center"/>
    </xf>
    <xf numFmtId="166" fontId="34" fillId="13" borderId="24" xfId="0" applyNumberFormat="1" applyFont="1" applyFill="1" applyBorder="1" applyAlignment="1">
      <alignment horizontal="left" vertical="center"/>
    </xf>
    <xf numFmtId="1" fontId="34" fillId="0" borderId="1" xfId="0" applyNumberFormat="1" applyFont="1" applyBorder="1" applyAlignment="1">
      <alignment horizontal="center" vertical="center" wrapText="1"/>
    </xf>
    <xf numFmtId="165" fontId="34" fillId="8" borderId="15" xfId="0" applyNumberFormat="1" applyFont="1" applyFill="1" applyBorder="1" applyAlignment="1">
      <alignment horizontal="center" vertical="center"/>
    </xf>
    <xf numFmtId="165" fontId="34" fillId="0" borderId="19" xfId="0" applyNumberFormat="1" applyFont="1" applyBorder="1" applyAlignment="1">
      <alignment horizontal="center" vertical="center" wrapText="1"/>
    </xf>
    <xf numFmtId="165" fontId="34" fillId="0" borderId="20" xfId="0" applyNumberFormat="1" applyFont="1" applyBorder="1" applyAlignment="1">
      <alignment horizontal="center" vertical="center" wrapText="1"/>
    </xf>
    <xf numFmtId="166" fontId="34" fillId="11" borderId="27" xfId="0" applyNumberFormat="1" applyFont="1" applyFill="1" applyBorder="1" applyAlignment="1">
      <alignment horizontal="left" vertical="center"/>
    </xf>
    <xf numFmtId="166" fontId="34" fillId="11" borderId="28" xfId="0" applyNumberFormat="1" applyFont="1" applyFill="1" applyBorder="1" applyAlignment="1">
      <alignment horizontal="left" vertical="center"/>
    </xf>
    <xf numFmtId="166" fontId="34" fillId="11" borderId="29" xfId="0" applyNumberFormat="1" applyFont="1" applyFill="1" applyBorder="1" applyAlignment="1">
      <alignment horizontal="left" vertical="center"/>
    </xf>
    <xf numFmtId="1" fontId="34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1" fontId="34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left" vertical="center"/>
    </xf>
    <xf numFmtId="166" fontId="32" fillId="11" borderId="23" xfId="0" applyNumberFormat="1" applyFont="1" applyFill="1" applyBorder="1" applyAlignment="1">
      <alignment horizontal="left" vertical="center"/>
    </xf>
    <xf numFmtId="166" fontId="32" fillId="11" borderId="24" xfId="0" applyNumberFormat="1" applyFont="1" applyFill="1" applyBorder="1" applyAlignment="1">
      <alignment horizontal="left" vertical="center"/>
    </xf>
    <xf numFmtId="166" fontId="32" fillId="13" borderId="22" xfId="0" applyNumberFormat="1" applyFont="1" applyFill="1" applyBorder="1" applyAlignment="1">
      <alignment horizontal="left" vertical="center"/>
    </xf>
    <xf numFmtId="166" fontId="32" fillId="13" borderId="23" xfId="0" applyNumberFormat="1" applyFont="1" applyFill="1" applyBorder="1" applyAlignment="1">
      <alignment horizontal="left" vertical="center"/>
    </xf>
    <xf numFmtId="166" fontId="32" fillId="13" borderId="24" xfId="0" applyNumberFormat="1" applyFont="1" applyFill="1" applyBorder="1" applyAlignment="1">
      <alignment horizontal="left" vertical="center"/>
    </xf>
    <xf numFmtId="165" fontId="28" fillId="3" borderId="19" xfId="0" applyNumberFormat="1" applyFont="1" applyFill="1" applyBorder="1" applyAlignment="1">
      <alignment horizontal="center" vertical="center" wrapText="1"/>
    </xf>
    <xf numFmtId="165" fontId="28" fillId="3" borderId="20" xfId="0" applyNumberFormat="1" applyFont="1" applyFill="1" applyBorder="1" applyAlignment="1">
      <alignment horizontal="center" vertical="center" wrapText="1"/>
    </xf>
    <xf numFmtId="165" fontId="24" fillId="8" borderId="15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34" fillId="11" borderId="6" xfId="0" applyNumberFormat="1" applyFont="1" applyFill="1" applyBorder="1" applyAlignment="1">
      <alignment horizontal="left" vertical="center"/>
    </xf>
    <xf numFmtId="166" fontId="34" fillId="11" borderId="16" xfId="0" applyNumberFormat="1" applyFont="1" applyFill="1" applyBorder="1" applyAlignment="1">
      <alignment horizontal="left" vertical="center"/>
    </xf>
    <xf numFmtId="166" fontId="34" fillId="11" borderId="8" xfId="0" applyNumberFormat="1" applyFont="1" applyFill="1" applyBorder="1" applyAlignment="1">
      <alignment horizontal="left" vertical="center"/>
    </xf>
    <xf numFmtId="166" fontId="34" fillId="11" borderId="1" xfId="0" applyNumberFormat="1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8B1B-0493-4D00-9A76-F4158E34AC39}">
  <dimension ref="A1:J79"/>
  <sheetViews>
    <sheetView workbookViewId="0">
      <selection activeCell="K12" sqref="J12:K14"/>
    </sheetView>
  </sheetViews>
  <sheetFormatPr defaultRowHeight="15" x14ac:dyDescent="0.25"/>
  <cols>
    <col min="2" max="2" width="23" customWidth="1"/>
    <col min="3" max="3" width="24.28515625" customWidth="1"/>
    <col min="4" max="4" width="16.42578125" style="39" customWidth="1"/>
    <col min="7" max="7" width="9.140625" style="56"/>
    <col min="8" max="8" width="13" style="49" customWidth="1"/>
    <col min="9" max="9" width="11.85546875" style="56" customWidth="1"/>
  </cols>
  <sheetData>
    <row r="1" spans="1:10" ht="18.75" customHeight="1" x14ac:dyDescent="0.3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0" ht="18.75" customHeight="1" x14ac:dyDescent="0.3">
      <c r="A2" s="294" t="s">
        <v>1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0" ht="24.75" customHeight="1" x14ac:dyDescent="0.25">
      <c r="A3" s="295" t="s">
        <v>2</v>
      </c>
      <c r="B3" s="295" t="s">
        <v>3</v>
      </c>
      <c r="C3" s="295" t="s">
        <v>4</v>
      </c>
      <c r="D3" s="298" t="s">
        <v>5</v>
      </c>
      <c r="E3" s="300" t="s">
        <v>6</v>
      </c>
      <c r="F3" s="300" t="s">
        <v>7</v>
      </c>
      <c r="G3" s="291" t="s">
        <v>8</v>
      </c>
      <c r="H3" s="302" t="s">
        <v>9</v>
      </c>
      <c r="I3" s="291" t="s">
        <v>10</v>
      </c>
      <c r="J3" s="1" t="s">
        <v>11</v>
      </c>
    </row>
    <row r="4" spans="1:10" x14ac:dyDescent="0.25">
      <c r="A4" s="296"/>
      <c r="B4" s="296"/>
      <c r="C4" s="296"/>
      <c r="D4" s="299"/>
      <c r="E4" s="301"/>
      <c r="F4" s="301"/>
      <c r="G4" s="292"/>
      <c r="H4" s="303"/>
      <c r="I4" s="292"/>
      <c r="J4" s="2" t="s">
        <v>12</v>
      </c>
    </row>
    <row r="5" spans="1:10" x14ac:dyDescent="0.25">
      <c r="A5" s="297"/>
      <c r="B5" s="297"/>
      <c r="C5" s="297"/>
      <c r="D5" s="30" t="s">
        <v>13</v>
      </c>
      <c r="E5" s="3" t="s">
        <v>14</v>
      </c>
      <c r="F5" s="3" t="s">
        <v>15</v>
      </c>
      <c r="G5" s="50" t="s">
        <v>16</v>
      </c>
      <c r="H5" s="40" t="s">
        <v>13</v>
      </c>
      <c r="I5" s="50" t="s">
        <v>17</v>
      </c>
      <c r="J5" s="4" t="s">
        <v>18</v>
      </c>
    </row>
    <row r="6" spans="1:10" x14ac:dyDescent="0.25">
      <c r="A6" s="5">
        <v>1.1000000000000001</v>
      </c>
      <c r="B6" s="5"/>
      <c r="C6" s="6" t="s">
        <v>19</v>
      </c>
      <c r="D6" s="31">
        <v>30051.119999999999</v>
      </c>
      <c r="E6" s="5"/>
      <c r="F6" s="5"/>
      <c r="G6" s="51"/>
      <c r="H6" s="41">
        <v>24083.599999999999</v>
      </c>
      <c r="I6" s="57">
        <v>85570</v>
      </c>
      <c r="J6" s="7">
        <v>352</v>
      </c>
    </row>
    <row r="7" spans="1:10" x14ac:dyDescent="0.25">
      <c r="A7" s="4" t="s">
        <v>20</v>
      </c>
      <c r="B7" s="4" t="s">
        <v>21</v>
      </c>
      <c r="C7" s="8" t="s">
        <v>22</v>
      </c>
      <c r="D7" s="32">
        <v>995.42</v>
      </c>
      <c r="E7" s="4">
        <v>4</v>
      </c>
      <c r="F7" s="9">
        <v>0.81</v>
      </c>
      <c r="G7" s="50">
        <v>2.86</v>
      </c>
      <c r="H7" s="42">
        <v>807.1</v>
      </c>
      <c r="I7" s="58">
        <v>2851.7</v>
      </c>
      <c r="J7" s="10">
        <v>11</v>
      </c>
    </row>
    <row r="8" spans="1:10" x14ac:dyDescent="0.25">
      <c r="A8" s="11" t="s">
        <v>23</v>
      </c>
      <c r="B8" s="3" t="s">
        <v>24</v>
      </c>
      <c r="C8" s="12" t="s">
        <v>25</v>
      </c>
      <c r="D8" s="33">
        <v>1027.21</v>
      </c>
      <c r="E8" s="3">
        <v>4</v>
      </c>
      <c r="F8" s="13">
        <v>0.81</v>
      </c>
      <c r="G8" s="50">
        <v>2.89</v>
      </c>
      <c r="H8" s="42">
        <v>836.6</v>
      </c>
      <c r="I8" s="58">
        <v>2964.1</v>
      </c>
      <c r="J8" s="10">
        <v>12</v>
      </c>
    </row>
    <row r="9" spans="1:10" x14ac:dyDescent="0.25">
      <c r="A9" s="11" t="s">
        <v>26</v>
      </c>
      <c r="B9" s="3" t="s">
        <v>27</v>
      </c>
      <c r="C9" s="12" t="s">
        <v>28</v>
      </c>
      <c r="D9" s="33">
        <v>1028.58</v>
      </c>
      <c r="E9" s="3">
        <v>4</v>
      </c>
      <c r="F9" s="13">
        <v>0.81</v>
      </c>
      <c r="G9" s="50">
        <v>2.88</v>
      </c>
      <c r="H9" s="42">
        <v>836.6</v>
      </c>
      <c r="I9" s="58">
        <v>2964.1</v>
      </c>
      <c r="J9" s="10">
        <v>12</v>
      </c>
    </row>
    <row r="10" spans="1:10" x14ac:dyDescent="0.25">
      <c r="A10" s="11" t="s">
        <v>29</v>
      </c>
      <c r="B10" s="3" t="s">
        <v>30</v>
      </c>
      <c r="C10" s="12" t="s">
        <v>31</v>
      </c>
      <c r="D10" s="33">
        <v>1028.82</v>
      </c>
      <c r="E10" s="3">
        <v>4</v>
      </c>
      <c r="F10" s="13">
        <v>0.81</v>
      </c>
      <c r="G10" s="50">
        <v>2.88</v>
      </c>
      <c r="H10" s="42">
        <v>836.6</v>
      </c>
      <c r="I10" s="58">
        <v>2964.1</v>
      </c>
      <c r="J10" s="10">
        <v>12</v>
      </c>
    </row>
    <row r="11" spans="1:10" x14ac:dyDescent="0.25">
      <c r="A11" s="11" t="s">
        <v>32</v>
      </c>
      <c r="B11" s="3" t="s">
        <v>33</v>
      </c>
      <c r="C11" s="12" t="s">
        <v>34</v>
      </c>
      <c r="D11" s="34">
        <v>912.2</v>
      </c>
      <c r="E11" s="3">
        <v>4</v>
      </c>
      <c r="F11" s="13">
        <v>0.81</v>
      </c>
      <c r="G11" s="50">
        <v>2.87</v>
      </c>
      <c r="H11" s="42">
        <v>735.5</v>
      </c>
      <c r="I11" s="58">
        <v>2622.1</v>
      </c>
      <c r="J11" s="10">
        <v>9</v>
      </c>
    </row>
    <row r="12" spans="1:10" x14ac:dyDescent="0.25">
      <c r="A12" s="11" t="s">
        <v>35</v>
      </c>
      <c r="B12" s="3" t="s">
        <v>36</v>
      </c>
      <c r="C12" s="12" t="s">
        <v>37</v>
      </c>
      <c r="D12" s="34">
        <v>880.41</v>
      </c>
      <c r="E12" s="3">
        <v>4</v>
      </c>
      <c r="F12" s="13">
        <v>0.8</v>
      </c>
      <c r="G12" s="50">
        <v>2.84</v>
      </c>
      <c r="H12" s="42">
        <v>705.6</v>
      </c>
      <c r="I12" s="58">
        <v>2504.1</v>
      </c>
      <c r="J12" s="10">
        <v>10</v>
      </c>
    </row>
    <row r="13" spans="1:10" x14ac:dyDescent="0.25">
      <c r="A13" s="11" t="s">
        <v>38</v>
      </c>
      <c r="B13" s="3" t="s">
        <v>39</v>
      </c>
      <c r="C13" s="12" t="s">
        <v>40</v>
      </c>
      <c r="D13" s="34">
        <v>879.03</v>
      </c>
      <c r="E13" s="3">
        <v>4</v>
      </c>
      <c r="F13" s="13">
        <v>0.8</v>
      </c>
      <c r="G13" s="50">
        <v>2.85</v>
      </c>
      <c r="H13" s="42">
        <v>705.6</v>
      </c>
      <c r="I13" s="58">
        <v>2504.1</v>
      </c>
      <c r="J13" s="10">
        <v>10</v>
      </c>
    </row>
    <row r="14" spans="1:10" x14ac:dyDescent="0.25">
      <c r="A14" s="11" t="s">
        <v>41</v>
      </c>
      <c r="B14" s="3" t="s">
        <v>42</v>
      </c>
      <c r="C14" s="12" t="s">
        <v>43</v>
      </c>
      <c r="D14" s="34">
        <v>876.43</v>
      </c>
      <c r="E14" s="3">
        <v>4</v>
      </c>
      <c r="F14" s="13">
        <v>0.81</v>
      </c>
      <c r="G14" s="50">
        <v>2.86</v>
      </c>
      <c r="H14" s="42">
        <v>705.6</v>
      </c>
      <c r="I14" s="58">
        <v>2504.1</v>
      </c>
      <c r="J14" s="10">
        <v>10</v>
      </c>
    </row>
    <row r="15" spans="1:10" x14ac:dyDescent="0.25">
      <c r="A15" s="11" t="s">
        <v>44</v>
      </c>
      <c r="B15" s="3" t="s">
        <v>45</v>
      </c>
      <c r="C15" s="12" t="s">
        <v>46</v>
      </c>
      <c r="D15" s="34">
        <v>994.71</v>
      </c>
      <c r="E15" s="3">
        <v>4</v>
      </c>
      <c r="F15" s="13">
        <v>0.81</v>
      </c>
      <c r="G15" s="50">
        <v>2.87</v>
      </c>
      <c r="H15" s="42">
        <v>807.1</v>
      </c>
      <c r="I15" s="58">
        <v>2851.7</v>
      </c>
      <c r="J15" s="10">
        <v>11</v>
      </c>
    </row>
    <row r="16" spans="1:10" x14ac:dyDescent="0.25">
      <c r="A16" s="11" t="s">
        <v>47</v>
      </c>
      <c r="B16" s="3" t="s">
        <v>48</v>
      </c>
      <c r="C16" s="12" t="s">
        <v>49</v>
      </c>
      <c r="D16" s="33">
        <v>1022.27</v>
      </c>
      <c r="E16" s="3">
        <v>4</v>
      </c>
      <c r="F16" s="13">
        <v>0.82</v>
      </c>
      <c r="G16" s="50">
        <v>2.9</v>
      </c>
      <c r="H16" s="42">
        <v>836.6</v>
      </c>
      <c r="I16" s="58">
        <v>2964.1</v>
      </c>
      <c r="J16" s="10">
        <v>12</v>
      </c>
    </row>
    <row r="17" spans="1:10" x14ac:dyDescent="0.25">
      <c r="A17" s="11" t="s">
        <v>50</v>
      </c>
      <c r="B17" s="3" t="s">
        <v>51</v>
      </c>
      <c r="C17" s="12" t="s">
        <v>52</v>
      </c>
      <c r="D17" s="33">
        <v>1023.65</v>
      </c>
      <c r="E17" s="3">
        <v>4</v>
      </c>
      <c r="F17" s="13">
        <v>0.81</v>
      </c>
      <c r="G17" s="50">
        <v>2.88</v>
      </c>
      <c r="H17" s="42">
        <v>833.3</v>
      </c>
      <c r="I17" s="58">
        <v>2950.9</v>
      </c>
      <c r="J17" s="10">
        <v>12</v>
      </c>
    </row>
    <row r="18" spans="1:10" x14ac:dyDescent="0.25">
      <c r="A18" s="11" t="s">
        <v>53</v>
      </c>
      <c r="B18" s="3" t="s">
        <v>54</v>
      </c>
      <c r="C18" s="12" t="s">
        <v>55</v>
      </c>
      <c r="D18" s="33">
        <v>1023.38</v>
      </c>
      <c r="E18" s="3">
        <v>4</v>
      </c>
      <c r="F18" s="13">
        <v>0.82</v>
      </c>
      <c r="G18" s="50">
        <v>2.88</v>
      </c>
      <c r="H18" s="42">
        <v>835.7</v>
      </c>
      <c r="I18" s="58">
        <v>2950.1</v>
      </c>
      <c r="J18" s="10">
        <v>12</v>
      </c>
    </row>
    <row r="19" spans="1:10" x14ac:dyDescent="0.25">
      <c r="A19" s="11" t="s">
        <v>56</v>
      </c>
      <c r="B19" s="3" t="s">
        <v>57</v>
      </c>
      <c r="C19" s="12" t="s">
        <v>58</v>
      </c>
      <c r="D19" s="34">
        <v>817.51</v>
      </c>
      <c r="E19" s="3">
        <v>4</v>
      </c>
      <c r="F19" s="13">
        <v>0.8</v>
      </c>
      <c r="G19" s="50">
        <v>2.85</v>
      </c>
      <c r="H19" s="42">
        <v>652</v>
      </c>
      <c r="I19" s="58">
        <v>2331</v>
      </c>
      <c r="J19" s="10">
        <v>8</v>
      </c>
    </row>
    <row r="20" spans="1:10" x14ac:dyDescent="0.25">
      <c r="A20" s="11" t="s">
        <v>59</v>
      </c>
      <c r="B20" s="3" t="s">
        <v>60</v>
      </c>
      <c r="C20" s="12" t="s">
        <v>61</v>
      </c>
      <c r="D20" s="34">
        <v>787.53</v>
      </c>
      <c r="E20" s="3">
        <v>4</v>
      </c>
      <c r="F20" s="13">
        <v>0.8</v>
      </c>
      <c r="G20" s="50">
        <v>3.09</v>
      </c>
      <c r="H20" s="42">
        <v>627.6</v>
      </c>
      <c r="I20" s="58">
        <v>2429.9</v>
      </c>
      <c r="J20" s="10">
        <v>8</v>
      </c>
    </row>
    <row r="21" spans="1:10" x14ac:dyDescent="0.25">
      <c r="A21" s="11" t="s">
        <v>62</v>
      </c>
      <c r="B21" s="3" t="s">
        <v>63</v>
      </c>
      <c r="C21" s="12" t="s">
        <v>64</v>
      </c>
      <c r="D21" s="34">
        <v>783.66</v>
      </c>
      <c r="E21" s="3">
        <v>4</v>
      </c>
      <c r="F21" s="13">
        <v>0.8</v>
      </c>
      <c r="G21" s="50">
        <v>2.85</v>
      </c>
      <c r="H21" s="42">
        <v>624.20000000000005</v>
      </c>
      <c r="I21" s="58">
        <v>2235.1999999999998</v>
      </c>
      <c r="J21" s="10">
        <v>8</v>
      </c>
    </row>
    <row r="22" spans="1:10" x14ac:dyDescent="0.25">
      <c r="A22" s="11" t="s">
        <v>65</v>
      </c>
      <c r="B22" s="3" t="s">
        <v>66</v>
      </c>
      <c r="C22" s="12" t="s">
        <v>67</v>
      </c>
      <c r="D22" s="34">
        <v>778.3</v>
      </c>
      <c r="E22" s="3">
        <v>4</v>
      </c>
      <c r="F22" s="13">
        <v>0.8</v>
      </c>
      <c r="G22" s="50">
        <v>2.85</v>
      </c>
      <c r="H22" s="42">
        <v>619.5</v>
      </c>
      <c r="I22" s="58">
        <v>2215.1</v>
      </c>
      <c r="J22" s="10">
        <v>8</v>
      </c>
    </row>
    <row r="23" spans="1:10" x14ac:dyDescent="0.25">
      <c r="A23" s="11" t="s">
        <v>68</v>
      </c>
      <c r="B23" s="3" t="s">
        <v>69</v>
      </c>
      <c r="C23" s="12" t="s">
        <v>70</v>
      </c>
      <c r="D23" s="33">
        <v>1175.72</v>
      </c>
      <c r="E23" s="3">
        <v>4</v>
      </c>
      <c r="F23" s="13">
        <v>0.82</v>
      </c>
      <c r="G23" s="50">
        <v>2.9</v>
      </c>
      <c r="H23" s="42">
        <v>963</v>
      </c>
      <c r="I23" s="58">
        <v>3408.6</v>
      </c>
      <c r="J23" s="10">
        <v>13</v>
      </c>
    </row>
    <row r="24" spans="1:10" x14ac:dyDescent="0.25">
      <c r="A24" s="11" t="s">
        <v>71</v>
      </c>
      <c r="B24" s="3" t="s">
        <v>72</v>
      </c>
      <c r="C24" s="12" t="s">
        <v>73</v>
      </c>
      <c r="D24" s="33">
        <v>1209.53</v>
      </c>
      <c r="E24" s="3">
        <v>4</v>
      </c>
      <c r="F24" s="13">
        <v>0.82</v>
      </c>
      <c r="G24" s="50">
        <v>2.91</v>
      </c>
      <c r="H24" s="42">
        <v>992.7</v>
      </c>
      <c r="I24" s="58">
        <v>3515</v>
      </c>
      <c r="J24" s="10">
        <v>15</v>
      </c>
    </row>
    <row r="25" spans="1:10" x14ac:dyDescent="0.25">
      <c r="A25" s="11" t="s">
        <v>74</v>
      </c>
      <c r="B25" s="3" t="s">
        <v>75</v>
      </c>
      <c r="C25" s="12" t="s">
        <v>76</v>
      </c>
      <c r="D25" s="33">
        <v>1213.3699999999999</v>
      </c>
      <c r="E25" s="3">
        <v>4</v>
      </c>
      <c r="F25" s="13">
        <v>0.82</v>
      </c>
      <c r="G25" s="50">
        <v>2.91</v>
      </c>
      <c r="H25" s="42">
        <v>996.7</v>
      </c>
      <c r="I25" s="58">
        <v>3531.2</v>
      </c>
      <c r="J25" s="10">
        <v>15</v>
      </c>
    </row>
    <row r="26" spans="1:10" x14ac:dyDescent="0.25">
      <c r="A26" s="11" t="s">
        <v>77</v>
      </c>
      <c r="B26" s="3" t="s">
        <v>78</v>
      </c>
      <c r="C26" s="12" t="s">
        <v>79</v>
      </c>
      <c r="D26" s="33">
        <v>1214.47</v>
      </c>
      <c r="E26" s="3">
        <v>4</v>
      </c>
      <c r="F26" s="13">
        <v>0.82</v>
      </c>
      <c r="G26" s="50">
        <v>2.91</v>
      </c>
      <c r="H26" s="42">
        <v>998.1</v>
      </c>
      <c r="I26" s="58">
        <v>3536.7</v>
      </c>
      <c r="J26" s="10">
        <v>15</v>
      </c>
    </row>
    <row r="27" spans="1:10" x14ac:dyDescent="0.25">
      <c r="A27" s="11" t="s">
        <v>80</v>
      </c>
      <c r="B27" s="3" t="s">
        <v>81</v>
      </c>
      <c r="C27" s="12" t="s">
        <v>82</v>
      </c>
      <c r="D27" s="33">
        <v>1185</v>
      </c>
      <c r="E27" s="3">
        <v>4</v>
      </c>
      <c r="F27" s="13">
        <v>0.78</v>
      </c>
      <c r="G27" s="50">
        <v>2.75</v>
      </c>
      <c r="H27" s="42">
        <v>923</v>
      </c>
      <c r="I27" s="58">
        <v>3255.8</v>
      </c>
      <c r="J27" s="10">
        <v>13</v>
      </c>
    </row>
    <row r="28" spans="1:10" x14ac:dyDescent="0.25">
      <c r="A28" s="11" t="s">
        <v>83</v>
      </c>
      <c r="B28" s="3" t="s">
        <v>84</v>
      </c>
      <c r="C28" s="12" t="s">
        <v>85</v>
      </c>
      <c r="D28" s="33">
        <v>1041</v>
      </c>
      <c r="E28" s="3">
        <v>4</v>
      </c>
      <c r="F28" s="13">
        <v>0.77</v>
      </c>
      <c r="G28" s="50">
        <v>2.7</v>
      </c>
      <c r="H28" s="42">
        <v>798</v>
      </c>
      <c r="I28" s="58">
        <v>2811.5</v>
      </c>
      <c r="J28" s="10">
        <v>13</v>
      </c>
    </row>
    <row r="29" spans="1:10" x14ac:dyDescent="0.25">
      <c r="A29" s="11" t="s">
        <v>86</v>
      </c>
      <c r="B29" s="3" t="s">
        <v>87</v>
      </c>
      <c r="C29" s="12" t="s">
        <v>88</v>
      </c>
      <c r="D29" s="33">
        <v>1041</v>
      </c>
      <c r="E29" s="3">
        <v>4</v>
      </c>
      <c r="F29" s="13">
        <v>0.77</v>
      </c>
      <c r="G29" s="50">
        <v>2.7</v>
      </c>
      <c r="H29" s="42">
        <v>798</v>
      </c>
      <c r="I29" s="58">
        <v>2811.5</v>
      </c>
      <c r="J29" s="10">
        <v>13</v>
      </c>
    </row>
    <row r="30" spans="1:10" x14ac:dyDescent="0.25">
      <c r="A30" s="11" t="s">
        <v>89</v>
      </c>
      <c r="B30" s="3" t="s">
        <v>90</v>
      </c>
      <c r="C30" s="12" t="s">
        <v>91</v>
      </c>
      <c r="D30" s="33">
        <v>1038.48</v>
      </c>
      <c r="E30" s="3">
        <v>4</v>
      </c>
      <c r="F30" s="13">
        <v>0.77</v>
      </c>
      <c r="G30" s="50">
        <v>2.71</v>
      </c>
      <c r="H30" s="42">
        <v>798</v>
      </c>
      <c r="I30" s="58">
        <v>2811.5</v>
      </c>
      <c r="J30" s="10">
        <v>13</v>
      </c>
    </row>
    <row r="31" spans="1:10" x14ac:dyDescent="0.25">
      <c r="A31" s="11" t="s">
        <v>92</v>
      </c>
      <c r="B31" s="3" t="s">
        <v>93</v>
      </c>
      <c r="C31" s="12" t="s">
        <v>94</v>
      </c>
      <c r="D31" s="33">
        <v>1221.6300000000001</v>
      </c>
      <c r="E31" s="3">
        <v>4</v>
      </c>
      <c r="F31" s="13">
        <v>0.82</v>
      </c>
      <c r="G31" s="50">
        <v>2.91</v>
      </c>
      <c r="H31" s="43">
        <v>1003.8</v>
      </c>
      <c r="I31" s="59">
        <v>3554.6</v>
      </c>
      <c r="J31" s="10">
        <v>15</v>
      </c>
    </row>
    <row r="32" spans="1:10" x14ac:dyDescent="0.25">
      <c r="A32" s="11" t="s">
        <v>95</v>
      </c>
      <c r="B32" s="3" t="s">
        <v>96</v>
      </c>
      <c r="C32" s="12" t="s">
        <v>97</v>
      </c>
      <c r="D32" s="33">
        <v>1225.6600000000001</v>
      </c>
      <c r="E32" s="3">
        <v>4</v>
      </c>
      <c r="F32" s="13">
        <v>0.82</v>
      </c>
      <c r="G32" s="50">
        <v>2.91</v>
      </c>
      <c r="H32" s="43">
        <v>1006.3</v>
      </c>
      <c r="I32" s="58">
        <v>3564.4</v>
      </c>
      <c r="J32" s="10">
        <v>15</v>
      </c>
    </row>
    <row r="33" spans="1:10" x14ac:dyDescent="0.25">
      <c r="A33" s="11" t="s">
        <v>98</v>
      </c>
      <c r="B33" s="3" t="s">
        <v>99</v>
      </c>
      <c r="C33" s="12" t="s">
        <v>100</v>
      </c>
      <c r="D33" s="33">
        <v>1065.42</v>
      </c>
      <c r="E33" s="3">
        <v>4</v>
      </c>
      <c r="F33" s="13">
        <v>0.79</v>
      </c>
      <c r="G33" s="50">
        <v>2.86</v>
      </c>
      <c r="H33" s="42">
        <v>840.2</v>
      </c>
      <c r="I33" s="58">
        <v>3045.4</v>
      </c>
      <c r="J33" s="10">
        <v>18</v>
      </c>
    </row>
    <row r="34" spans="1:10" x14ac:dyDescent="0.25">
      <c r="A34" s="11" t="s">
        <v>101</v>
      </c>
      <c r="B34" s="3" t="s">
        <v>102</v>
      </c>
      <c r="C34" s="12" t="s">
        <v>103</v>
      </c>
      <c r="D34" s="34">
        <v>925.73</v>
      </c>
      <c r="E34" s="3">
        <v>4</v>
      </c>
      <c r="F34" s="13">
        <v>0.81</v>
      </c>
      <c r="G34" s="50">
        <v>2.87</v>
      </c>
      <c r="H34" s="42">
        <v>751.8</v>
      </c>
      <c r="I34" s="58">
        <v>2657.9</v>
      </c>
      <c r="J34" s="10">
        <v>10</v>
      </c>
    </row>
    <row r="35" spans="1:10" x14ac:dyDescent="0.25">
      <c r="A35" s="11" t="s">
        <v>104</v>
      </c>
      <c r="B35" s="3" t="s">
        <v>105</v>
      </c>
      <c r="C35" s="12" t="s">
        <v>106</v>
      </c>
      <c r="D35" s="33">
        <v>1065</v>
      </c>
      <c r="E35" s="3">
        <v>4</v>
      </c>
      <c r="F35" s="13">
        <v>0.77</v>
      </c>
      <c r="G35" s="50">
        <v>2.71</v>
      </c>
      <c r="H35" s="42">
        <v>819</v>
      </c>
      <c r="I35" s="58">
        <v>2884.8</v>
      </c>
      <c r="J35" s="10">
        <v>13</v>
      </c>
    </row>
    <row r="36" spans="1:10" x14ac:dyDescent="0.25">
      <c r="A36" s="11" t="s">
        <v>107</v>
      </c>
      <c r="B36" s="3" t="s">
        <v>108</v>
      </c>
      <c r="C36" s="12" t="s">
        <v>109</v>
      </c>
      <c r="D36" s="34">
        <v>570</v>
      </c>
      <c r="E36" s="3">
        <v>4</v>
      </c>
      <c r="F36" s="13">
        <v>0.68</v>
      </c>
      <c r="G36" s="50">
        <v>2.41</v>
      </c>
      <c r="H36" s="42">
        <v>390</v>
      </c>
      <c r="I36" s="58">
        <v>1374.6</v>
      </c>
      <c r="J36" s="10">
        <v>6</v>
      </c>
    </row>
    <row r="37" spans="1:10" x14ac:dyDescent="0.25">
      <c r="A37" s="5">
        <v>1.2</v>
      </c>
      <c r="B37" s="5"/>
      <c r="C37" s="6" t="s">
        <v>110</v>
      </c>
      <c r="D37" s="31">
        <v>11015.26</v>
      </c>
      <c r="E37" s="5"/>
      <c r="F37" s="5"/>
      <c r="G37" s="51"/>
      <c r="H37" s="44">
        <v>5764.7</v>
      </c>
      <c r="I37" s="57">
        <v>17448.599999999999</v>
      </c>
      <c r="J37" s="14">
        <v>43</v>
      </c>
    </row>
    <row r="38" spans="1:10" x14ac:dyDescent="0.25">
      <c r="A38" s="3" t="s">
        <v>111</v>
      </c>
      <c r="B38" s="3" t="s">
        <v>112</v>
      </c>
      <c r="C38" s="12" t="s">
        <v>113</v>
      </c>
      <c r="D38" s="32">
        <v>480</v>
      </c>
      <c r="E38" s="4">
        <v>3</v>
      </c>
      <c r="F38" s="9">
        <v>0.51</v>
      </c>
      <c r="G38" s="50">
        <v>1.49</v>
      </c>
      <c r="H38" s="42">
        <v>243.1</v>
      </c>
      <c r="I38" s="60">
        <v>716.6</v>
      </c>
      <c r="J38" s="4">
        <v>2</v>
      </c>
    </row>
    <row r="39" spans="1:10" x14ac:dyDescent="0.25">
      <c r="A39" s="3" t="s">
        <v>114</v>
      </c>
      <c r="B39" s="3" t="s">
        <v>115</v>
      </c>
      <c r="C39" s="12" t="s">
        <v>116</v>
      </c>
      <c r="D39" s="32">
        <v>480</v>
      </c>
      <c r="E39" s="4">
        <v>3</v>
      </c>
      <c r="F39" s="9">
        <v>0.51</v>
      </c>
      <c r="G39" s="50">
        <v>1.49</v>
      </c>
      <c r="H39" s="42">
        <v>243.1</v>
      </c>
      <c r="I39" s="60">
        <v>716.6</v>
      </c>
      <c r="J39" s="4">
        <v>2</v>
      </c>
    </row>
    <row r="40" spans="1:10" x14ac:dyDescent="0.25">
      <c r="A40" s="3" t="s">
        <v>117</v>
      </c>
      <c r="B40" s="3" t="s">
        <v>118</v>
      </c>
      <c r="C40" s="12" t="s">
        <v>119</v>
      </c>
      <c r="D40" s="32">
        <v>480</v>
      </c>
      <c r="E40" s="4">
        <v>3</v>
      </c>
      <c r="F40" s="9">
        <v>0.51</v>
      </c>
      <c r="G40" s="50">
        <v>1.49</v>
      </c>
      <c r="H40" s="42">
        <v>243.1</v>
      </c>
      <c r="I40" s="60">
        <v>716.6</v>
      </c>
      <c r="J40" s="4">
        <v>2</v>
      </c>
    </row>
    <row r="41" spans="1:10" x14ac:dyDescent="0.25">
      <c r="A41" s="3" t="s">
        <v>120</v>
      </c>
      <c r="B41" s="3" t="s">
        <v>121</v>
      </c>
      <c r="C41" s="12" t="s">
        <v>122</v>
      </c>
      <c r="D41" s="32">
        <v>479.41</v>
      </c>
      <c r="E41" s="4">
        <v>3</v>
      </c>
      <c r="F41" s="9">
        <v>0.51</v>
      </c>
      <c r="G41" s="50">
        <v>1.49</v>
      </c>
      <c r="H41" s="42">
        <v>243.1</v>
      </c>
      <c r="I41" s="60">
        <v>716.6</v>
      </c>
      <c r="J41" s="4">
        <v>2</v>
      </c>
    </row>
    <row r="42" spans="1:10" x14ac:dyDescent="0.25">
      <c r="A42" s="3" t="s">
        <v>123</v>
      </c>
      <c r="B42" s="3" t="s">
        <v>124</v>
      </c>
      <c r="C42" s="12" t="s">
        <v>125</v>
      </c>
      <c r="D42" s="32">
        <v>480</v>
      </c>
      <c r="E42" s="4">
        <v>3</v>
      </c>
      <c r="F42" s="9">
        <v>0.51</v>
      </c>
      <c r="G42" s="50">
        <v>1.49</v>
      </c>
      <c r="H42" s="42">
        <v>243.1</v>
      </c>
      <c r="I42" s="60">
        <v>716.6</v>
      </c>
      <c r="J42" s="4">
        <v>2</v>
      </c>
    </row>
    <row r="43" spans="1:10" x14ac:dyDescent="0.25">
      <c r="A43" s="3" t="s">
        <v>126</v>
      </c>
      <c r="B43" s="3" t="s">
        <v>127</v>
      </c>
      <c r="C43" s="12" t="s">
        <v>128</v>
      </c>
      <c r="D43" s="32">
        <v>480</v>
      </c>
      <c r="E43" s="4">
        <v>3</v>
      </c>
      <c r="F43" s="9">
        <v>0.51</v>
      </c>
      <c r="G43" s="50">
        <v>1.49</v>
      </c>
      <c r="H43" s="42">
        <v>243.1</v>
      </c>
      <c r="I43" s="60">
        <v>716.6</v>
      </c>
      <c r="J43" s="4">
        <v>2</v>
      </c>
    </row>
    <row r="44" spans="1:10" x14ac:dyDescent="0.25">
      <c r="A44" s="3" t="s">
        <v>129</v>
      </c>
      <c r="B44" s="3" t="s">
        <v>130</v>
      </c>
      <c r="C44" s="12" t="s">
        <v>131</v>
      </c>
      <c r="D44" s="32">
        <v>480</v>
      </c>
      <c r="E44" s="4">
        <v>3</v>
      </c>
      <c r="F44" s="9">
        <v>0.51</v>
      </c>
      <c r="G44" s="50">
        <v>1.49</v>
      </c>
      <c r="H44" s="42">
        <v>243.1</v>
      </c>
      <c r="I44" s="60">
        <v>716.6</v>
      </c>
      <c r="J44" s="4">
        <v>2</v>
      </c>
    </row>
    <row r="45" spans="1:10" x14ac:dyDescent="0.25">
      <c r="A45" s="3" t="s">
        <v>132</v>
      </c>
      <c r="B45" s="3" t="s">
        <v>133</v>
      </c>
      <c r="C45" s="12" t="s">
        <v>134</v>
      </c>
      <c r="D45" s="32">
        <v>479.15</v>
      </c>
      <c r="E45" s="4">
        <v>3</v>
      </c>
      <c r="F45" s="9">
        <v>0.51</v>
      </c>
      <c r="G45" s="50">
        <v>1.5</v>
      </c>
      <c r="H45" s="42">
        <v>243.1</v>
      </c>
      <c r="I45" s="60">
        <v>716.6</v>
      </c>
      <c r="J45" s="4">
        <v>2</v>
      </c>
    </row>
    <row r="46" spans="1:10" x14ac:dyDescent="0.25">
      <c r="A46" s="3" t="s">
        <v>135</v>
      </c>
      <c r="B46" s="3" t="s">
        <v>136</v>
      </c>
      <c r="C46" s="12" t="s">
        <v>137</v>
      </c>
      <c r="D46" s="32">
        <v>480</v>
      </c>
      <c r="E46" s="4">
        <v>3</v>
      </c>
      <c r="F46" s="9">
        <v>0.51</v>
      </c>
      <c r="G46" s="50">
        <v>1.49</v>
      </c>
      <c r="H46" s="42">
        <v>243.1</v>
      </c>
      <c r="I46" s="60">
        <v>716.6</v>
      </c>
      <c r="J46" s="4">
        <v>2</v>
      </c>
    </row>
    <row r="47" spans="1:10" x14ac:dyDescent="0.25">
      <c r="A47" s="3" t="s">
        <v>138</v>
      </c>
      <c r="B47" s="3" t="s">
        <v>139</v>
      </c>
      <c r="C47" s="12" t="s">
        <v>140</v>
      </c>
      <c r="D47" s="32">
        <v>480</v>
      </c>
      <c r="E47" s="4">
        <v>3</v>
      </c>
      <c r="F47" s="9">
        <v>0.51</v>
      </c>
      <c r="G47" s="50">
        <v>1.49</v>
      </c>
      <c r="H47" s="42">
        <v>243.1</v>
      </c>
      <c r="I47" s="60">
        <v>716.6</v>
      </c>
      <c r="J47" s="4">
        <v>2</v>
      </c>
    </row>
    <row r="48" spans="1:10" x14ac:dyDescent="0.25">
      <c r="A48" s="3" t="s">
        <v>141</v>
      </c>
      <c r="B48" s="3" t="s">
        <v>142</v>
      </c>
      <c r="C48" s="12" t="s">
        <v>143</v>
      </c>
      <c r="D48" s="32">
        <v>480</v>
      </c>
      <c r="E48" s="4">
        <v>3</v>
      </c>
      <c r="F48" s="9">
        <v>0.51</v>
      </c>
      <c r="G48" s="50">
        <v>1.49</v>
      </c>
      <c r="H48" s="42">
        <v>243.1</v>
      </c>
      <c r="I48" s="60">
        <v>716.6</v>
      </c>
      <c r="J48" s="4">
        <v>2</v>
      </c>
    </row>
    <row r="49" spans="1:10" x14ac:dyDescent="0.25">
      <c r="A49" s="3" t="s">
        <v>144</v>
      </c>
      <c r="B49" s="3" t="s">
        <v>145</v>
      </c>
      <c r="C49" s="12" t="s">
        <v>146</v>
      </c>
      <c r="D49" s="32">
        <v>478.88</v>
      </c>
      <c r="E49" s="4">
        <v>3</v>
      </c>
      <c r="F49" s="9">
        <v>0.51</v>
      </c>
      <c r="G49" s="50">
        <v>1.5</v>
      </c>
      <c r="H49" s="42">
        <v>243.1</v>
      </c>
      <c r="I49" s="60">
        <v>716.6</v>
      </c>
      <c r="J49" s="4">
        <v>2</v>
      </c>
    </row>
    <row r="50" spans="1:10" x14ac:dyDescent="0.25">
      <c r="A50" s="3" t="s">
        <v>147</v>
      </c>
      <c r="B50" s="3" t="s">
        <v>148</v>
      </c>
      <c r="C50" s="12" t="s">
        <v>149</v>
      </c>
      <c r="D50" s="32">
        <v>525.61</v>
      </c>
      <c r="E50" s="4">
        <v>3</v>
      </c>
      <c r="F50" s="9">
        <v>0.53</v>
      </c>
      <c r="G50" s="50">
        <v>1.58</v>
      </c>
      <c r="H50" s="42">
        <v>281.2</v>
      </c>
      <c r="I50" s="60">
        <v>831.6</v>
      </c>
      <c r="J50" s="4">
        <v>2</v>
      </c>
    </row>
    <row r="51" spans="1:10" x14ac:dyDescent="0.25">
      <c r="A51" s="3" t="s">
        <v>150</v>
      </c>
      <c r="B51" s="3" t="s">
        <v>151</v>
      </c>
      <c r="C51" s="12" t="s">
        <v>152</v>
      </c>
      <c r="D51" s="32">
        <v>598.21</v>
      </c>
      <c r="E51" s="4">
        <v>3</v>
      </c>
      <c r="F51" s="9">
        <v>0.56000000000000005</v>
      </c>
      <c r="G51" s="50">
        <v>1.65</v>
      </c>
      <c r="H51" s="42">
        <v>334.2</v>
      </c>
      <c r="I51" s="60">
        <v>988.3</v>
      </c>
      <c r="J51" s="4">
        <v>2</v>
      </c>
    </row>
    <row r="52" spans="1:10" x14ac:dyDescent="0.25">
      <c r="A52" s="3" t="s">
        <v>153</v>
      </c>
      <c r="B52" s="3" t="s">
        <v>154</v>
      </c>
      <c r="C52" s="12" t="s">
        <v>155</v>
      </c>
      <c r="D52" s="32">
        <v>581.09</v>
      </c>
      <c r="E52" s="4">
        <v>3</v>
      </c>
      <c r="F52" s="9">
        <v>0.56000000000000005</v>
      </c>
      <c r="G52" s="50">
        <v>1.64</v>
      </c>
      <c r="H52" s="42">
        <v>323.2</v>
      </c>
      <c r="I52" s="60">
        <v>955.3</v>
      </c>
      <c r="J52" s="4">
        <v>2</v>
      </c>
    </row>
    <row r="53" spans="1:10" x14ac:dyDescent="0.25">
      <c r="A53" s="3" t="s">
        <v>156</v>
      </c>
      <c r="B53" s="3" t="s">
        <v>157</v>
      </c>
      <c r="C53" s="12" t="s">
        <v>158</v>
      </c>
      <c r="D53" s="32">
        <v>586.62</v>
      </c>
      <c r="E53" s="4">
        <v>3</v>
      </c>
      <c r="F53" s="9">
        <v>0.56000000000000005</v>
      </c>
      <c r="G53" s="50">
        <v>1.64</v>
      </c>
      <c r="H53" s="42">
        <v>326.3</v>
      </c>
      <c r="I53" s="60">
        <v>964.6</v>
      </c>
      <c r="J53" s="4">
        <v>2</v>
      </c>
    </row>
    <row r="54" spans="1:10" x14ac:dyDescent="0.25">
      <c r="A54" s="3" t="s">
        <v>159</v>
      </c>
      <c r="B54" s="3" t="s">
        <v>160</v>
      </c>
      <c r="C54" s="12" t="s">
        <v>161</v>
      </c>
      <c r="D54" s="32">
        <v>480</v>
      </c>
      <c r="E54" s="4">
        <v>3</v>
      </c>
      <c r="F54" s="9">
        <v>0.51</v>
      </c>
      <c r="G54" s="50">
        <v>1.49</v>
      </c>
      <c r="H54" s="42">
        <v>243.1</v>
      </c>
      <c r="I54" s="60">
        <v>716.6</v>
      </c>
      <c r="J54" s="4">
        <v>2</v>
      </c>
    </row>
    <row r="55" spans="1:10" x14ac:dyDescent="0.25">
      <c r="A55" s="3" t="s">
        <v>162</v>
      </c>
      <c r="B55" s="3" t="s">
        <v>163</v>
      </c>
      <c r="C55" s="12" t="s">
        <v>164</v>
      </c>
      <c r="D55" s="32">
        <v>480</v>
      </c>
      <c r="E55" s="4">
        <v>3</v>
      </c>
      <c r="F55" s="9">
        <v>0.51</v>
      </c>
      <c r="G55" s="50">
        <v>1.49</v>
      </c>
      <c r="H55" s="42">
        <v>243.1</v>
      </c>
      <c r="I55" s="60">
        <v>716.6</v>
      </c>
      <c r="J55" s="4">
        <v>2</v>
      </c>
    </row>
    <row r="56" spans="1:10" x14ac:dyDescent="0.25">
      <c r="A56" s="3" t="s">
        <v>165</v>
      </c>
      <c r="B56" s="3" t="s">
        <v>166</v>
      </c>
      <c r="C56" s="12" t="s">
        <v>167</v>
      </c>
      <c r="D56" s="32">
        <v>587.92999999999995</v>
      </c>
      <c r="E56" s="4">
        <v>3</v>
      </c>
      <c r="F56" s="9">
        <v>0.55000000000000004</v>
      </c>
      <c r="G56" s="50">
        <v>1.62</v>
      </c>
      <c r="H56" s="42">
        <v>321.60000000000002</v>
      </c>
      <c r="I56" s="60">
        <v>950.5</v>
      </c>
      <c r="J56" s="4">
        <v>2</v>
      </c>
    </row>
    <row r="57" spans="1:10" x14ac:dyDescent="0.25">
      <c r="A57" s="3" t="s">
        <v>168</v>
      </c>
      <c r="B57" s="3" t="s">
        <v>169</v>
      </c>
      <c r="C57" s="12" t="s">
        <v>170</v>
      </c>
      <c r="D57" s="32">
        <v>506.96</v>
      </c>
      <c r="E57" s="4">
        <v>3</v>
      </c>
      <c r="F57" s="9">
        <v>0.47</v>
      </c>
      <c r="G57" s="50">
        <v>1.35</v>
      </c>
      <c r="H57" s="42">
        <v>238.6</v>
      </c>
      <c r="I57" s="60">
        <v>682.2</v>
      </c>
      <c r="J57" s="4">
        <v>1</v>
      </c>
    </row>
    <row r="58" spans="1:10" x14ac:dyDescent="0.25">
      <c r="A58" s="3" t="s">
        <v>171</v>
      </c>
      <c r="B58" s="3" t="s">
        <v>172</v>
      </c>
      <c r="C58" s="12" t="s">
        <v>173</v>
      </c>
      <c r="D58" s="32">
        <v>395.36</v>
      </c>
      <c r="E58" s="4">
        <v>4</v>
      </c>
      <c r="F58" s="9">
        <v>0.59</v>
      </c>
      <c r="G58" s="50">
        <v>2.2400000000000002</v>
      </c>
      <c r="H58" s="42">
        <v>232.1</v>
      </c>
      <c r="I58" s="60">
        <v>887</v>
      </c>
      <c r="J58" s="4">
        <v>2</v>
      </c>
    </row>
    <row r="59" spans="1:10" x14ac:dyDescent="0.25">
      <c r="A59" s="3" t="s">
        <v>174</v>
      </c>
      <c r="B59" s="3" t="s">
        <v>175</v>
      </c>
      <c r="C59" s="12" t="s">
        <v>176</v>
      </c>
      <c r="D59" s="32">
        <v>516.04</v>
      </c>
      <c r="E59" s="4">
        <v>4</v>
      </c>
      <c r="F59" s="9">
        <v>0.59</v>
      </c>
      <c r="G59" s="50">
        <v>2.2400000000000002</v>
      </c>
      <c r="H59" s="42">
        <v>304.89999999999998</v>
      </c>
      <c r="I59" s="61">
        <v>1156.2</v>
      </c>
      <c r="J59" s="4">
        <v>2</v>
      </c>
    </row>
    <row r="60" spans="1:10" x14ac:dyDescent="0.25">
      <c r="A60" s="5">
        <v>2</v>
      </c>
      <c r="B60" s="5"/>
      <c r="C60" s="6" t="s">
        <v>177</v>
      </c>
      <c r="D60" s="31">
        <v>3373.6</v>
      </c>
      <c r="E60" s="5"/>
      <c r="F60" s="5"/>
      <c r="G60" s="51"/>
      <c r="H60" s="44">
        <v>2162.3000000000002</v>
      </c>
      <c r="I60" s="57">
        <v>8516.4</v>
      </c>
      <c r="J60" s="15"/>
    </row>
    <row r="61" spans="1:10" x14ac:dyDescent="0.25">
      <c r="A61" s="3">
        <v>2.1</v>
      </c>
      <c r="B61" s="3" t="s">
        <v>178</v>
      </c>
      <c r="C61" s="12" t="s">
        <v>179</v>
      </c>
      <c r="D61" s="35">
        <v>2041.18</v>
      </c>
      <c r="E61" s="4">
        <v>4</v>
      </c>
      <c r="F61" s="9">
        <v>0.68</v>
      </c>
      <c r="G61" s="50">
        <v>2.69</v>
      </c>
      <c r="H61" s="43">
        <v>1388.4</v>
      </c>
      <c r="I61" s="61">
        <v>5483.9</v>
      </c>
      <c r="J61" s="4">
        <v>18</v>
      </c>
    </row>
    <row r="62" spans="1:10" x14ac:dyDescent="0.25">
      <c r="A62" s="3">
        <v>2.2000000000000002</v>
      </c>
      <c r="B62" s="3" t="s">
        <v>180</v>
      </c>
      <c r="C62" s="12" t="s">
        <v>181</v>
      </c>
      <c r="D62" s="33">
        <v>1332.42</v>
      </c>
      <c r="E62" s="3">
        <v>4</v>
      </c>
      <c r="F62" s="13">
        <v>0.57999999999999996</v>
      </c>
      <c r="G62" s="50">
        <v>2.2799999999999998</v>
      </c>
      <c r="H62" s="45">
        <v>773.9</v>
      </c>
      <c r="I62" s="61">
        <v>3032.5</v>
      </c>
      <c r="J62" s="4">
        <v>12</v>
      </c>
    </row>
    <row r="63" spans="1:10" x14ac:dyDescent="0.25">
      <c r="A63" s="5">
        <v>3</v>
      </c>
      <c r="B63" s="16"/>
      <c r="C63" s="6" t="s">
        <v>182</v>
      </c>
      <c r="D63" s="31">
        <v>8529.6200000000008</v>
      </c>
      <c r="E63" s="16"/>
      <c r="F63" s="16"/>
      <c r="G63" s="50"/>
      <c r="H63" s="44">
        <v>5682.8</v>
      </c>
      <c r="I63" s="57">
        <v>22488.2</v>
      </c>
      <c r="J63" s="17">
        <v>73</v>
      </c>
    </row>
    <row r="64" spans="1:10" x14ac:dyDescent="0.25">
      <c r="A64" s="3">
        <v>3.1</v>
      </c>
      <c r="B64" s="3" t="s">
        <v>183</v>
      </c>
      <c r="C64" s="12" t="s">
        <v>184</v>
      </c>
      <c r="D64" s="33">
        <v>2812.03</v>
      </c>
      <c r="E64" s="3">
        <v>4</v>
      </c>
      <c r="F64" s="13">
        <v>0.63</v>
      </c>
      <c r="G64" s="50">
        <v>2.5</v>
      </c>
      <c r="H64" s="46">
        <v>1780.8</v>
      </c>
      <c r="I64" s="61">
        <v>7029.3</v>
      </c>
      <c r="J64" s="4">
        <v>25</v>
      </c>
    </row>
    <row r="65" spans="1:10" x14ac:dyDescent="0.25">
      <c r="A65" s="3">
        <v>3.2</v>
      </c>
      <c r="B65" s="3" t="s">
        <v>185</v>
      </c>
      <c r="C65" s="12" t="s">
        <v>186</v>
      </c>
      <c r="D65" s="33">
        <v>2468.7800000000002</v>
      </c>
      <c r="E65" s="3">
        <v>4</v>
      </c>
      <c r="F65" s="13">
        <v>0.69</v>
      </c>
      <c r="G65" s="50">
        <v>2.73</v>
      </c>
      <c r="H65" s="46">
        <v>1702.9</v>
      </c>
      <c r="I65" s="61">
        <v>6744.8</v>
      </c>
      <c r="J65" s="4">
        <v>21</v>
      </c>
    </row>
    <row r="66" spans="1:10" x14ac:dyDescent="0.25">
      <c r="A66" s="3">
        <v>3.3</v>
      </c>
      <c r="B66" s="3" t="s">
        <v>187</v>
      </c>
      <c r="C66" s="12" t="s">
        <v>188</v>
      </c>
      <c r="D66" s="33">
        <v>3248.81</v>
      </c>
      <c r="E66" s="3">
        <v>4</v>
      </c>
      <c r="F66" s="13">
        <v>0.68</v>
      </c>
      <c r="G66" s="50">
        <v>2.68</v>
      </c>
      <c r="H66" s="46">
        <v>2199.1</v>
      </c>
      <c r="I66" s="61">
        <v>8714.1</v>
      </c>
      <c r="J66" s="4">
        <v>27</v>
      </c>
    </row>
    <row r="67" spans="1:10" x14ac:dyDescent="0.25">
      <c r="A67" s="18">
        <v>4</v>
      </c>
      <c r="B67" s="18"/>
      <c r="C67" s="19" t="s">
        <v>189</v>
      </c>
      <c r="D67" s="36">
        <v>46690.65</v>
      </c>
      <c r="E67" s="18"/>
      <c r="F67" s="16"/>
      <c r="G67" s="52"/>
      <c r="H67" s="44">
        <v>31884.2</v>
      </c>
      <c r="I67" s="57">
        <v>124902.5</v>
      </c>
      <c r="J67" s="17">
        <v>337</v>
      </c>
    </row>
    <row r="68" spans="1:10" x14ac:dyDescent="0.25">
      <c r="A68" s="3">
        <v>4.0999999999999996</v>
      </c>
      <c r="B68" s="3" t="s">
        <v>190</v>
      </c>
      <c r="C68" s="12" t="s">
        <v>191</v>
      </c>
      <c r="D68" s="33">
        <v>1411.05</v>
      </c>
      <c r="E68" s="20">
        <v>4</v>
      </c>
      <c r="F68" s="13">
        <v>0.79</v>
      </c>
      <c r="G68" s="53">
        <v>3.11</v>
      </c>
      <c r="H68" s="46">
        <v>1121.2</v>
      </c>
      <c r="I68" s="61">
        <v>4383.7</v>
      </c>
      <c r="J68" s="4">
        <v>10</v>
      </c>
    </row>
    <row r="69" spans="1:10" x14ac:dyDescent="0.25">
      <c r="A69" s="3">
        <v>4.2</v>
      </c>
      <c r="B69" s="3" t="s">
        <v>192</v>
      </c>
      <c r="C69" s="12" t="s">
        <v>193</v>
      </c>
      <c r="D69" s="33">
        <v>2436.41</v>
      </c>
      <c r="E69" s="20">
        <v>4</v>
      </c>
      <c r="F69" s="13">
        <v>0.72</v>
      </c>
      <c r="G69" s="53">
        <v>2.84</v>
      </c>
      <c r="H69" s="46">
        <v>1766</v>
      </c>
      <c r="I69" s="61">
        <v>6922.2</v>
      </c>
      <c r="J69" s="4">
        <v>19</v>
      </c>
    </row>
    <row r="70" spans="1:10" x14ac:dyDescent="0.25">
      <c r="A70" s="3">
        <v>4.3</v>
      </c>
      <c r="B70" s="3" t="s">
        <v>194</v>
      </c>
      <c r="C70" s="12" t="s">
        <v>195</v>
      </c>
      <c r="D70" s="33">
        <v>4605.3500000000004</v>
      </c>
      <c r="E70" s="20">
        <v>4</v>
      </c>
      <c r="F70" s="13">
        <v>0.67</v>
      </c>
      <c r="G70" s="53">
        <v>2.64</v>
      </c>
      <c r="H70" s="46">
        <v>3102.2</v>
      </c>
      <c r="I70" s="61">
        <v>12173.3</v>
      </c>
      <c r="J70" s="4">
        <v>46</v>
      </c>
    </row>
    <row r="71" spans="1:10" x14ac:dyDescent="0.25">
      <c r="A71" s="3">
        <v>4.4000000000000004</v>
      </c>
      <c r="B71" s="3" t="s">
        <v>196</v>
      </c>
      <c r="C71" s="12" t="s">
        <v>197</v>
      </c>
      <c r="D71" s="33">
        <v>2701.89</v>
      </c>
      <c r="E71" s="20">
        <v>4</v>
      </c>
      <c r="F71" s="13">
        <v>0.74</v>
      </c>
      <c r="G71" s="53">
        <v>2.92</v>
      </c>
      <c r="H71" s="46">
        <v>2012</v>
      </c>
      <c r="I71" s="61">
        <v>7898.9</v>
      </c>
      <c r="J71" s="4">
        <v>20</v>
      </c>
    </row>
    <row r="72" spans="1:10" x14ac:dyDescent="0.25">
      <c r="A72" s="3">
        <v>4.5</v>
      </c>
      <c r="B72" s="3" t="s">
        <v>198</v>
      </c>
      <c r="C72" s="12" t="s">
        <v>199</v>
      </c>
      <c r="D72" s="33">
        <v>2986</v>
      </c>
      <c r="E72" s="20">
        <v>4</v>
      </c>
      <c r="F72" s="13">
        <v>0.8</v>
      </c>
      <c r="G72" s="53">
        <v>3.15</v>
      </c>
      <c r="H72" s="46">
        <v>2390.1999999999998</v>
      </c>
      <c r="I72" s="61">
        <v>9400</v>
      </c>
      <c r="J72" s="4">
        <v>18</v>
      </c>
    </row>
    <row r="73" spans="1:10" x14ac:dyDescent="0.25">
      <c r="A73" s="3">
        <v>4.5999999999999996</v>
      </c>
      <c r="B73" s="3" t="s">
        <v>200</v>
      </c>
      <c r="C73" s="12" t="s">
        <v>201</v>
      </c>
      <c r="D73" s="33">
        <v>7062.05</v>
      </c>
      <c r="E73" s="20">
        <v>4</v>
      </c>
      <c r="F73" s="13">
        <v>0.7</v>
      </c>
      <c r="G73" s="53">
        <v>2.77</v>
      </c>
      <c r="H73" s="46">
        <v>4978.7</v>
      </c>
      <c r="I73" s="61">
        <v>19571.5</v>
      </c>
      <c r="J73" s="4">
        <v>65</v>
      </c>
    </row>
    <row r="74" spans="1:10" x14ac:dyDescent="0.25">
      <c r="A74" s="3">
        <v>4.7</v>
      </c>
      <c r="B74" s="3" t="s">
        <v>202</v>
      </c>
      <c r="C74" s="12" t="s">
        <v>203</v>
      </c>
      <c r="D74" s="33">
        <v>6346.7</v>
      </c>
      <c r="E74" s="20">
        <v>4</v>
      </c>
      <c r="F74" s="13">
        <v>0.69</v>
      </c>
      <c r="G74" s="53">
        <v>2.72</v>
      </c>
      <c r="H74" s="46">
        <v>4392.1000000000004</v>
      </c>
      <c r="I74" s="61">
        <v>17244.8</v>
      </c>
      <c r="J74" s="4">
        <v>57</v>
      </c>
    </row>
    <row r="75" spans="1:10" x14ac:dyDescent="0.25">
      <c r="A75" s="3">
        <v>4.8</v>
      </c>
      <c r="B75" s="3" t="s">
        <v>204</v>
      </c>
      <c r="C75" s="12" t="s">
        <v>205</v>
      </c>
      <c r="D75" s="33">
        <v>3402.02</v>
      </c>
      <c r="E75" s="20">
        <v>4</v>
      </c>
      <c r="F75" s="13">
        <v>0.8</v>
      </c>
      <c r="G75" s="53">
        <v>3.14</v>
      </c>
      <c r="H75" s="46">
        <v>2719.6</v>
      </c>
      <c r="I75" s="61">
        <v>10675.6</v>
      </c>
      <c r="J75" s="4">
        <v>22</v>
      </c>
    </row>
    <row r="76" spans="1:10" x14ac:dyDescent="0.25">
      <c r="A76" s="3">
        <v>4.9000000000000004</v>
      </c>
      <c r="B76" s="3" t="s">
        <v>206</v>
      </c>
      <c r="C76" s="12" t="s">
        <v>207</v>
      </c>
      <c r="D76" s="33">
        <v>4572.1499999999996</v>
      </c>
      <c r="E76" s="20">
        <v>4</v>
      </c>
      <c r="F76" s="13">
        <v>0.73</v>
      </c>
      <c r="G76" s="53">
        <v>2.88</v>
      </c>
      <c r="H76" s="46">
        <v>3353</v>
      </c>
      <c r="I76" s="61">
        <v>13188.3</v>
      </c>
      <c r="J76" s="4">
        <v>46</v>
      </c>
    </row>
    <row r="77" spans="1:10" x14ac:dyDescent="0.25">
      <c r="A77" s="21">
        <v>4.0999999999999996</v>
      </c>
      <c r="B77" s="11" t="s">
        <v>208</v>
      </c>
      <c r="C77" s="22" t="s">
        <v>209</v>
      </c>
      <c r="D77" s="37">
        <v>2534.6799999999998</v>
      </c>
      <c r="E77" s="23">
        <v>4</v>
      </c>
      <c r="F77" s="24">
        <v>0.79</v>
      </c>
      <c r="G77" s="54">
        <v>3.09</v>
      </c>
      <c r="H77" s="47">
        <v>2003.3</v>
      </c>
      <c r="I77" s="62">
        <v>7842.8</v>
      </c>
      <c r="J77" s="11">
        <v>19</v>
      </c>
    </row>
    <row r="78" spans="1:10" x14ac:dyDescent="0.25">
      <c r="A78" s="21">
        <v>4.1100000000000003</v>
      </c>
      <c r="B78" s="3" t="s">
        <v>210</v>
      </c>
      <c r="C78" s="12" t="s">
        <v>211</v>
      </c>
      <c r="D78" s="33">
        <v>4959.8</v>
      </c>
      <c r="E78" s="20">
        <v>4</v>
      </c>
      <c r="F78" s="13">
        <v>0.47</v>
      </c>
      <c r="G78" s="53">
        <v>1.8</v>
      </c>
      <c r="H78" s="46">
        <v>2320.5</v>
      </c>
      <c r="I78" s="61">
        <v>8938.7999999999993</v>
      </c>
      <c r="J78" s="4">
        <v>9</v>
      </c>
    </row>
    <row r="79" spans="1:10" x14ac:dyDescent="0.25">
      <c r="A79" s="21">
        <v>4.12</v>
      </c>
      <c r="B79" s="25" t="s">
        <v>212</v>
      </c>
      <c r="C79" s="26" t="s">
        <v>213</v>
      </c>
      <c r="D79" s="38">
        <v>3672.55</v>
      </c>
      <c r="E79" s="27">
        <v>4</v>
      </c>
      <c r="F79" s="28">
        <v>0.47</v>
      </c>
      <c r="G79" s="55">
        <v>1.81</v>
      </c>
      <c r="H79" s="48">
        <v>1725.4</v>
      </c>
      <c r="I79" s="63">
        <v>6662.6</v>
      </c>
      <c r="J79" s="29">
        <v>6</v>
      </c>
    </row>
  </sheetData>
  <mergeCells count="11">
    <mergeCell ref="I3:I4"/>
    <mergeCell ref="A1:J1"/>
    <mergeCell ref="A2:J2"/>
    <mergeCell ref="A3:A5"/>
    <mergeCell ref="B3:B5"/>
    <mergeCell ref="C3:C5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0754-B64D-415B-A85D-3B1C24D7D166}">
  <sheetPr>
    <tabColor rgb="FFFF0000"/>
  </sheetPr>
  <dimension ref="A1:S25"/>
  <sheetViews>
    <sheetView zoomScale="115" zoomScaleNormal="115" workbookViewId="0">
      <selection activeCell="H22" sqref="H22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11.140625" style="89" customWidth="1"/>
    <col min="14" max="14" width="6.7109375" style="68" customWidth="1"/>
    <col min="15" max="15" width="21.42578125" style="89" customWidth="1"/>
    <col min="16" max="16" width="24.85546875" style="89" customWidth="1"/>
    <col min="17" max="17" width="14.28515625" style="89" customWidth="1"/>
    <col min="18" max="18" width="15.7109375" style="89" customWidth="1"/>
    <col min="19" max="19" width="19.140625" style="89" customWidth="1"/>
    <col min="20" max="16384" width="8.85546875" style="89"/>
  </cols>
  <sheetData>
    <row r="1" spans="1:19" s="88" customFormat="1" ht="25.15" customHeight="1" x14ac:dyDescent="0.25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9" s="88" customFormat="1" ht="15" customHeight="1" x14ac:dyDescent="0.25">
      <c r="A2" s="346"/>
      <c r="B2" s="346"/>
      <c r="C2" s="346"/>
      <c r="D2" s="346"/>
      <c r="E2" s="346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46"/>
      <c r="L2" s="346"/>
      <c r="M2" s="348"/>
      <c r="N2" s="339"/>
      <c r="O2" s="88" t="s">
        <v>629</v>
      </c>
      <c r="P2" s="88" t="s">
        <v>630</v>
      </c>
      <c r="Q2" s="88" t="s">
        <v>5</v>
      </c>
      <c r="R2" s="88" t="s">
        <v>628</v>
      </c>
      <c r="S2" s="88" t="s">
        <v>9</v>
      </c>
    </row>
    <row r="3" spans="1:19" x14ac:dyDescent="0.2">
      <c r="A3" s="343" t="s">
        <v>30</v>
      </c>
      <c r="B3" s="90" t="s">
        <v>263</v>
      </c>
      <c r="C3" s="78"/>
      <c r="D3" s="154">
        <v>135.80000000000001</v>
      </c>
      <c r="E3" s="155">
        <f>S3</f>
        <v>112.49672000000001</v>
      </c>
      <c r="F3" s="159">
        <f>108.3-P3</f>
        <v>105.09672</v>
      </c>
      <c r="G3" s="159">
        <f>E3</f>
        <v>112.49672000000001</v>
      </c>
      <c r="H3" s="159">
        <f>E3</f>
        <v>112.49672000000001</v>
      </c>
      <c r="I3" s="159">
        <f>78.3-P3</f>
        <v>75.096720000000005</v>
      </c>
      <c r="J3" s="156">
        <f t="shared" ref="J3:J14" si="0">+SUM(F3:I3)</f>
        <v>405.18688000000003</v>
      </c>
      <c r="K3" s="157">
        <f t="shared" ref="K3:K15" si="1">+E3/D3</f>
        <v>0.82840000000000003</v>
      </c>
      <c r="L3" s="154">
        <f t="shared" ref="L3:L15" si="2">+J3/D3</f>
        <v>2.9837030927835051</v>
      </c>
      <c r="M3" s="78">
        <v>4</v>
      </c>
      <c r="N3" s="78"/>
      <c r="O3" s="89">
        <f>115.7</f>
        <v>115.7</v>
      </c>
      <c r="P3" s="116">
        <f>O3-E3</f>
        <v>3.2032799999999924</v>
      </c>
      <c r="Q3" s="89">
        <v>135.80000000000001</v>
      </c>
      <c r="R3" s="89">
        <f>70+((200-Q3)*20/100)</f>
        <v>82.84</v>
      </c>
      <c r="S3" s="116">
        <f>+R3/100*Q3</f>
        <v>112.49672000000001</v>
      </c>
    </row>
    <row r="4" spans="1:19" x14ac:dyDescent="0.2">
      <c r="A4" s="341"/>
      <c r="B4" s="90" t="s">
        <v>264</v>
      </c>
      <c r="C4" s="78"/>
      <c r="D4" s="83">
        <v>63</v>
      </c>
      <c r="E4" s="106">
        <f t="shared" ref="E4:E14" si="3">+MAX(F4:I4)</f>
        <v>54</v>
      </c>
      <c r="F4" s="97">
        <v>52.4</v>
      </c>
      <c r="G4" s="97">
        <v>54</v>
      </c>
      <c r="H4" s="97">
        <v>54</v>
      </c>
      <c r="I4" s="97">
        <v>28.1</v>
      </c>
      <c r="J4" s="91">
        <f t="shared" si="0"/>
        <v>188.5</v>
      </c>
      <c r="K4" s="82">
        <f t="shared" si="1"/>
        <v>0.8571428571428571</v>
      </c>
      <c r="L4" s="83">
        <f t="shared" si="2"/>
        <v>2.9920634920634921</v>
      </c>
      <c r="M4" s="78">
        <v>4</v>
      </c>
      <c r="N4" s="78"/>
    </row>
    <row r="5" spans="1:19" x14ac:dyDescent="0.2">
      <c r="A5" s="341"/>
      <c r="B5" s="90" t="s">
        <v>265</v>
      </c>
      <c r="C5" s="78"/>
      <c r="D5" s="83">
        <v>63</v>
      </c>
      <c r="E5" s="106">
        <f t="shared" si="3"/>
        <v>54</v>
      </c>
      <c r="F5" s="97">
        <v>52.4</v>
      </c>
      <c r="G5" s="97">
        <v>54</v>
      </c>
      <c r="H5" s="97">
        <v>54</v>
      </c>
      <c r="I5" s="97">
        <v>32.200000000000003</v>
      </c>
      <c r="J5" s="91">
        <f t="shared" si="0"/>
        <v>192.60000000000002</v>
      </c>
      <c r="K5" s="82">
        <f t="shared" si="1"/>
        <v>0.8571428571428571</v>
      </c>
      <c r="L5" s="83">
        <f t="shared" si="2"/>
        <v>3.0571428571428574</v>
      </c>
      <c r="M5" s="78">
        <v>4</v>
      </c>
      <c r="N5" s="78"/>
    </row>
    <row r="6" spans="1:19" x14ac:dyDescent="0.2">
      <c r="A6" s="341"/>
      <c r="B6" s="90" t="s">
        <v>266</v>
      </c>
      <c r="C6" s="78"/>
      <c r="D6" s="83">
        <v>63</v>
      </c>
      <c r="E6" s="106">
        <f t="shared" si="3"/>
        <v>54</v>
      </c>
      <c r="F6" s="97">
        <v>52.4</v>
      </c>
      <c r="G6" s="97">
        <v>54</v>
      </c>
      <c r="H6" s="97">
        <v>54</v>
      </c>
      <c r="I6" s="97">
        <v>32.200000000000003</v>
      </c>
      <c r="J6" s="91">
        <f t="shared" si="0"/>
        <v>192.60000000000002</v>
      </c>
      <c r="K6" s="82">
        <f t="shared" si="1"/>
        <v>0.8571428571428571</v>
      </c>
      <c r="L6" s="83">
        <f t="shared" si="2"/>
        <v>3.0571428571428574</v>
      </c>
      <c r="M6" s="78">
        <v>4</v>
      </c>
      <c r="N6" s="78"/>
    </row>
    <row r="7" spans="1:19" x14ac:dyDescent="0.2">
      <c r="A7" s="341"/>
      <c r="B7" s="90" t="s">
        <v>267</v>
      </c>
      <c r="C7" s="78"/>
      <c r="D7" s="83">
        <v>63</v>
      </c>
      <c r="E7" s="106">
        <f t="shared" si="3"/>
        <v>54</v>
      </c>
      <c r="F7" s="97">
        <v>52.4</v>
      </c>
      <c r="G7" s="97">
        <v>54</v>
      </c>
      <c r="H7" s="97">
        <v>54</v>
      </c>
      <c r="I7" s="97">
        <v>28.1</v>
      </c>
      <c r="J7" s="91">
        <f t="shared" si="0"/>
        <v>188.5</v>
      </c>
      <c r="K7" s="82">
        <f t="shared" si="1"/>
        <v>0.8571428571428571</v>
      </c>
      <c r="L7" s="83">
        <f t="shared" si="2"/>
        <v>2.9920634920634921</v>
      </c>
      <c r="M7" s="78">
        <v>4</v>
      </c>
      <c r="N7" s="78"/>
    </row>
    <row r="8" spans="1:19" x14ac:dyDescent="0.2">
      <c r="A8" s="341"/>
      <c r="B8" s="90" t="s">
        <v>268</v>
      </c>
      <c r="C8" s="78"/>
      <c r="D8" s="83">
        <v>91</v>
      </c>
      <c r="E8" s="106">
        <f t="shared" si="3"/>
        <v>54</v>
      </c>
      <c r="F8" s="98">
        <v>52.7</v>
      </c>
      <c r="G8" s="98">
        <v>54</v>
      </c>
      <c r="H8" s="98">
        <v>54</v>
      </c>
      <c r="I8" s="98">
        <v>27.9</v>
      </c>
      <c r="J8" s="91">
        <f t="shared" si="0"/>
        <v>188.6</v>
      </c>
      <c r="K8" s="82">
        <f t="shared" si="1"/>
        <v>0.59340659340659341</v>
      </c>
      <c r="L8" s="83">
        <f t="shared" si="2"/>
        <v>2.0725274725274723</v>
      </c>
      <c r="M8" s="78">
        <v>4</v>
      </c>
      <c r="N8" s="78"/>
    </row>
    <row r="9" spans="1:19" x14ac:dyDescent="0.2">
      <c r="A9" s="341"/>
      <c r="B9" s="90" t="s">
        <v>269</v>
      </c>
      <c r="C9" s="78"/>
      <c r="D9" s="83">
        <v>112</v>
      </c>
      <c r="E9" s="106">
        <f t="shared" si="3"/>
        <v>70</v>
      </c>
      <c r="F9" s="97">
        <v>68.400000000000006</v>
      </c>
      <c r="G9" s="97">
        <v>70</v>
      </c>
      <c r="H9" s="97">
        <v>70</v>
      </c>
      <c r="I9" s="97">
        <v>36.700000000000003</v>
      </c>
      <c r="J9" s="91">
        <f t="shared" si="0"/>
        <v>245.10000000000002</v>
      </c>
      <c r="K9" s="82">
        <f t="shared" si="1"/>
        <v>0.625</v>
      </c>
      <c r="L9" s="83">
        <f t="shared" si="2"/>
        <v>2.1883928571428575</v>
      </c>
      <c r="M9" s="78">
        <v>4</v>
      </c>
      <c r="N9" s="78"/>
    </row>
    <row r="10" spans="1:19" x14ac:dyDescent="0.2">
      <c r="A10" s="341"/>
      <c r="B10" s="90" t="s">
        <v>270</v>
      </c>
      <c r="C10" s="78"/>
      <c r="D10" s="83">
        <v>80</v>
      </c>
      <c r="E10" s="106">
        <f t="shared" si="3"/>
        <v>70</v>
      </c>
      <c r="F10" s="97">
        <v>68.2</v>
      </c>
      <c r="G10" s="97">
        <v>70</v>
      </c>
      <c r="H10" s="97">
        <v>70</v>
      </c>
      <c r="I10" s="97">
        <v>36.700000000000003</v>
      </c>
      <c r="J10" s="91">
        <f t="shared" si="0"/>
        <v>244.89999999999998</v>
      </c>
      <c r="K10" s="82">
        <f t="shared" si="1"/>
        <v>0.875</v>
      </c>
      <c r="L10" s="83">
        <f t="shared" si="2"/>
        <v>3.0612499999999998</v>
      </c>
      <c r="M10" s="78">
        <v>4</v>
      </c>
      <c r="N10" s="78"/>
    </row>
    <row r="11" spans="1:19" x14ac:dyDescent="0.2">
      <c r="A11" s="341"/>
      <c r="B11" s="90" t="s">
        <v>271</v>
      </c>
      <c r="C11" s="78"/>
      <c r="D11" s="83">
        <v>80</v>
      </c>
      <c r="E11" s="106">
        <f t="shared" si="3"/>
        <v>70</v>
      </c>
      <c r="F11" s="97">
        <v>68.2</v>
      </c>
      <c r="G11" s="97">
        <v>70</v>
      </c>
      <c r="H11" s="97">
        <v>70</v>
      </c>
      <c r="I11" s="97">
        <v>36.9</v>
      </c>
      <c r="J11" s="91">
        <f t="shared" si="0"/>
        <v>245.1</v>
      </c>
      <c r="K11" s="82">
        <f t="shared" si="1"/>
        <v>0.875</v>
      </c>
      <c r="L11" s="83">
        <f t="shared" si="2"/>
        <v>3.0637499999999998</v>
      </c>
      <c r="M11" s="78">
        <v>4</v>
      </c>
      <c r="N11" s="78"/>
    </row>
    <row r="12" spans="1:19" x14ac:dyDescent="0.2">
      <c r="A12" s="341"/>
      <c r="B12" s="90" t="s">
        <v>272</v>
      </c>
      <c r="C12" s="78"/>
      <c r="D12" s="83">
        <v>80</v>
      </c>
      <c r="E12" s="106">
        <f t="shared" si="3"/>
        <v>70</v>
      </c>
      <c r="F12" s="97">
        <v>68.2</v>
      </c>
      <c r="G12" s="97">
        <v>70</v>
      </c>
      <c r="H12" s="97">
        <v>70</v>
      </c>
      <c r="I12" s="97">
        <v>41.5</v>
      </c>
      <c r="J12" s="91">
        <f t="shared" si="0"/>
        <v>249.7</v>
      </c>
      <c r="K12" s="82">
        <f t="shared" si="1"/>
        <v>0.875</v>
      </c>
      <c r="L12" s="83">
        <f t="shared" si="2"/>
        <v>3.1212499999999999</v>
      </c>
      <c r="M12" s="78">
        <v>4</v>
      </c>
      <c r="N12" s="78"/>
    </row>
    <row r="13" spans="1:19" x14ac:dyDescent="0.2">
      <c r="A13" s="341"/>
      <c r="B13" s="90" t="s">
        <v>273</v>
      </c>
      <c r="C13" s="78"/>
      <c r="D13" s="83">
        <v>80</v>
      </c>
      <c r="E13" s="106">
        <f t="shared" si="3"/>
        <v>70</v>
      </c>
      <c r="F13" s="97">
        <v>68.2</v>
      </c>
      <c r="G13" s="97">
        <v>70</v>
      </c>
      <c r="H13" s="97">
        <v>70</v>
      </c>
      <c r="I13" s="97">
        <v>41.5</v>
      </c>
      <c r="J13" s="91">
        <f t="shared" si="0"/>
        <v>249.7</v>
      </c>
      <c r="K13" s="82">
        <f t="shared" si="1"/>
        <v>0.875</v>
      </c>
      <c r="L13" s="83">
        <f t="shared" si="2"/>
        <v>3.1212499999999999</v>
      </c>
      <c r="M13" s="78">
        <v>4</v>
      </c>
      <c r="N13" s="78"/>
    </row>
    <row r="14" spans="1:19" x14ac:dyDescent="0.2">
      <c r="A14" s="344"/>
      <c r="B14" s="90" t="s">
        <v>274</v>
      </c>
      <c r="C14" s="78"/>
      <c r="D14" s="83">
        <v>118</v>
      </c>
      <c r="E14" s="106">
        <f t="shared" si="3"/>
        <v>100.9</v>
      </c>
      <c r="F14" s="97">
        <v>93.9</v>
      </c>
      <c r="G14" s="97">
        <v>100.9</v>
      </c>
      <c r="H14" s="97">
        <v>100.9</v>
      </c>
      <c r="I14" s="97">
        <v>65.2</v>
      </c>
      <c r="J14" s="91">
        <f t="shared" si="0"/>
        <v>360.90000000000003</v>
      </c>
      <c r="K14" s="82">
        <f t="shared" si="1"/>
        <v>0.85508474576271187</v>
      </c>
      <c r="L14" s="83">
        <f t="shared" si="2"/>
        <v>3.0584745762711867</v>
      </c>
      <c r="M14" s="78">
        <v>4</v>
      </c>
      <c r="N14" s="78"/>
    </row>
    <row r="15" spans="1:19" x14ac:dyDescent="0.2">
      <c r="A15" s="76" t="s">
        <v>225</v>
      </c>
      <c r="B15" s="92">
        <v>12</v>
      </c>
      <c r="C15" s="78"/>
      <c r="D15" s="83">
        <f>+SUM(D3:D14)</f>
        <v>1028.8</v>
      </c>
      <c r="E15" s="86">
        <f>+SUM(E3:E14)</f>
        <v>833.39671999999996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78">
        <f>+SUM(J3:J14)</f>
        <v>2951.3868799999996</v>
      </c>
      <c r="K15" s="82">
        <f t="shared" si="1"/>
        <v>0.81006679626749611</v>
      </c>
      <c r="L15" s="83">
        <f t="shared" si="2"/>
        <v>2.8687664074650074</v>
      </c>
      <c r="M15" s="78">
        <f>+MAX(M3:M13)</f>
        <v>4</v>
      </c>
    </row>
    <row r="16" spans="1:19" x14ac:dyDescent="0.2">
      <c r="A16" s="93"/>
      <c r="C16" s="70"/>
      <c r="D16" s="94">
        <f>'Chỉ tiêu tổng thể'!D10</f>
        <v>1028.82</v>
      </c>
      <c r="E16" s="70">
        <f>'Chỉ tiêu tổng thể'!H10</f>
        <v>836.6</v>
      </c>
      <c r="F16" s="70"/>
      <c r="G16" s="70"/>
      <c r="H16" s="70"/>
      <c r="I16" s="70"/>
      <c r="J16" s="94">
        <f>'Chỉ tiêu tổng thể'!I10</f>
        <v>2964.1</v>
      </c>
      <c r="K16" s="95"/>
      <c r="L16" s="70"/>
      <c r="M16" s="70"/>
      <c r="O16" s="96" t="s">
        <v>238</v>
      </c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  <row r="22" spans="1:13" x14ac:dyDescent="0.2">
      <c r="A22" s="93"/>
      <c r="C22" s="70"/>
      <c r="D22" s="70"/>
      <c r="E22" s="70"/>
      <c r="F22" s="70"/>
      <c r="G22" s="70"/>
      <c r="H22" s="70"/>
      <c r="I22" s="70"/>
      <c r="J22" s="70"/>
      <c r="K22" s="95"/>
      <c r="L22" s="70"/>
      <c r="M22" s="70"/>
    </row>
    <row r="23" spans="1:13" x14ac:dyDescent="0.2">
      <c r="A23" s="93"/>
      <c r="C23" s="70"/>
      <c r="D23" s="70"/>
      <c r="E23" s="70"/>
      <c r="F23" s="70"/>
      <c r="G23" s="70"/>
      <c r="H23" s="70"/>
      <c r="I23" s="70"/>
      <c r="J23" s="70"/>
      <c r="K23" s="95"/>
      <c r="L23" s="70"/>
      <c r="M23" s="70"/>
    </row>
    <row r="24" spans="1:13" x14ac:dyDescent="0.2">
      <c r="A24" s="93"/>
      <c r="C24" s="70"/>
      <c r="D24" s="70"/>
      <c r="E24" s="70"/>
      <c r="F24" s="70"/>
      <c r="G24" s="70"/>
      <c r="H24" s="70"/>
      <c r="I24" s="70"/>
      <c r="J24" s="70"/>
      <c r="K24" s="95"/>
      <c r="L24" s="70"/>
      <c r="M24" s="70"/>
    </row>
    <row r="25" spans="1:13" x14ac:dyDescent="0.2">
      <c r="A25" s="93"/>
      <c r="C25" s="70"/>
      <c r="D25" s="70"/>
      <c r="E25" s="70"/>
      <c r="F25" s="70"/>
      <c r="G25" s="70"/>
      <c r="H25" s="70"/>
      <c r="I25" s="70"/>
      <c r="J25" s="70"/>
      <c r="K25" s="95"/>
      <c r="L25" s="70"/>
      <c r="M25" s="70"/>
    </row>
  </sheetData>
  <mergeCells count="10">
    <mergeCell ref="N1:N2"/>
    <mergeCell ref="A3:A14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2EF-3508-4763-ABAA-1F4002E8994A}">
  <sheetPr>
    <tabColor rgb="FFFF0000"/>
  </sheetPr>
  <dimension ref="A1:T22"/>
  <sheetViews>
    <sheetView zoomScale="115" zoomScaleNormal="115" workbookViewId="0">
      <selection activeCell="D3" sqref="D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7.85546875" style="89" customWidth="1"/>
    <col min="17" max="17" width="22.28515625" style="89" customWidth="1"/>
    <col min="18" max="18" width="17.28515625" style="89" customWidth="1"/>
    <col min="19" max="19" width="17" style="89" customWidth="1"/>
    <col min="20" max="20" width="20.5703125" style="89" customWidth="1"/>
    <col min="21" max="16384" width="8.85546875" style="89"/>
  </cols>
  <sheetData>
    <row r="1" spans="1:20" s="88" customFormat="1" ht="25.15" customHeight="1" x14ac:dyDescent="0.25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20" s="88" customFormat="1" ht="15" customHeight="1" x14ac:dyDescent="0.25">
      <c r="A2" s="346"/>
      <c r="B2" s="346"/>
      <c r="C2" s="346"/>
      <c r="D2" s="346"/>
      <c r="E2" s="346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46"/>
      <c r="L2" s="346"/>
      <c r="M2" s="348"/>
      <c r="N2" s="339"/>
    </row>
    <row r="3" spans="1:20" x14ac:dyDescent="0.2">
      <c r="A3" s="342" t="s">
        <v>33</v>
      </c>
      <c r="B3" s="90" t="s">
        <v>275</v>
      </c>
      <c r="C3" s="78"/>
      <c r="D3" s="83">
        <v>120</v>
      </c>
      <c r="E3" s="106">
        <f t="shared" ref="E3:E11" si="0">+MAX(F3:I3)</f>
        <v>78</v>
      </c>
      <c r="F3" s="80">
        <v>75.916749999999993</v>
      </c>
      <c r="G3" s="80">
        <v>78</v>
      </c>
      <c r="H3" s="80">
        <v>78</v>
      </c>
      <c r="I3" s="80">
        <v>41.09</v>
      </c>
      <c r="J3" s="81">
        <f t="shared" ref="J3:J11" si="1">+SUM(F3:I3)</f>
        <v>273.00675000000001</v>
      </c>
      <c r="K3" s="82">
        <f t="shared" ref="K3:K12" si="2">+E3/D3</f>
        <v>0.65</v>
      </c>
      <c r="L3" s="83">
        <f t="shared" ref="L3:L12" si="3">+J3/D3</f>
        <v>2.27505625</v>
      </c>
      <c r="M3" s="78">
        <v>4</v>
      </c>
      <c r="N3" s="78"/>
    </row>
    <row r="4" spans="1:20" x14ac:dyDescent="0.2">
      <c r="A4" s="342"/>
      <c r="B4" s="90" t="s">
        <v>276</v>
      </c>
      <c r="C4" s="78"/>
      <c r="D4" s="83">
        <v>90</v>
      </c>
      <c r="E4" s="106">
        <f t="shared" si="0"/>
        <v>78</v>
      </c>
      <c r="F4" s="80">
        <v>75.695599999999999</v>
      </c>
      <c r="G4" s="80">
        <v>78</v>
      </c>
      <c r="H4" s="80">
        <v>78</v>
      </c>
      <c r="I4" s="80">
        <v>46.77</v>
      </c>
      <c r="J4" s="81">
        <f t="shared" si="1"/>
        <v>278.46559999999999</v>
      </c>
      <c r="K4" s="82">
        <f t="shared" si="2"/>
        <v>0.8666666666666667</v>
      </c>
      <c r="L4" s="83">
        <f t="shared" si="3"/>
        <v>3.094062222222222</v>
      </c>
      <c r="M4" s="78">
        <v>4</v>
      </c>
      <c r="N4" s="78"/>
    </row>
    <row r="5" spans="1:20" x14ac:dyDescent="0.2">
      <c r="A5" s="342"/>
      <c r="B5" s="90" t="s">
        <v>277</v>
      </c>
      <c r="C5" s="78"/>
      <c r="D5" s="83">
        <v>90</v>
      </c>
      <c r="E5" s="106">
        <f t="shared" si="0"/>
        <v>78</v>
      </c>
      <c r="F5" s="80">
        <v>75.691149999999993</v>
      </c>
      <c r="G5" s="80">
        <v>78</v>
      </c>
      <c r="H5" s="80">
        <v>78</v>
      </c>
      <c r="I5" s="80">
        <v>46.77</v>
      </c>
      <c r="J5" s="81">
        <f t="shared" si="1"/>
        <v>278.46114999999998</v>
      </c>
      <c r="K5" s="82">
        <f t="shared" si="2"/>
        <v>0.8666666666666667</v>
      </c>
      <c r="L5" s="83">
        <f t="shared" si="3"/>
        <v>3.0940127777777775</v>
      </c>
      <c r="M5" s="78">
        <v>4</v>
      </c>
      <c r="N5" s="78"/>
      <c r="P5" s="88" t="s">
        <v>629</v>
      </c>
      <c r="Q5" s="88" t="s">
        <v>630</v>
      </c>
      <c r="R5" s="88" t="s">
        <v>5</v>
      </c>
      <c r="S5" s="88" t="s">
        <v>628</v>
      </c>
      <c r="T5" s="88" t="s">
        <v>9</v>
      </c>
    </row>
    <row r="6" spans="1:20" x14ac:dyDescent="0.2">
      <c r="A6" s="342"/>
      <c r="B6" s="90" t="s">
        <v>278</v>
      </c>
      <c r="C6" s="78"/>
      <c r="D6" s="154">
        <v>156.19999999999999</v>
      </c>
      <c r="E6" s="155">
        <f>T6</f>
        <v>123.02312000000001</v>
      </c>
      <c r="F6" s="174">
        <f>125.828-Q6</f>
        <v>114.85112000000001</v>
      </c>
      <c r="G6" s="174">
        <f>E6</f>
        <v>123.02312000000001</v>
      </c>
      <c r="H6" s="174">
        <f>E6</f>
        <v>123.02312000000001</v>
      </c>
      <c r="I6" s="174">
        <f>94.0274-Q6</f>
        <v>83.050520000000006</v>
      </c>
      <c r="J6" s="160">
        <f t="shared" si="1"/>
        <v>443.94788000000005</v>
      </c>
      <c r="K6" s="157">
        <f t="shared" si="2"/>
        <v>0.78760000000000008</v>
      </c>
      <c r="L6" s="83">
        <f t="shared" si="3"/>
        <v>2.8421759282970558</v>
      </c>
      <c r="M6" s="78">
        <v>4</v>
      </c>
      <c r="N6" s="78"/>
      <c r="P6" s="89">
        <f>134</f>
        <v>134</v>
      </c>
      <c r="Q6" s="116">
        <f>P6-E6</f>
        <v>10.976879999999994</v>
      </c>
      <c r="R6" s="123">
        <f>D6</f>
        <v>156.19999999999999</v>
      </c>
      <c r="S6" s="89">
        <f>70+((200-R6)*20/100)</f>
        <v>78.760000000000005</v>
      </c>
      <c r="T6" s="116">
        <f>+S6/100*R6</f>
        <v>123.02312000000001</v>
      </c>
    </row>
    <row r="7" spans="1:20" x14ac:dyDescent="0.2">
      <c r="A7" s="342"/>
      <c r="B7" s="90" t="s">
        <v>279</v>
      </c>
      <c r="C7" s="78"/>
      <c r="D7" s="154">
        <v>126</v>
      </c>
      <c r="E7" s="155">
        <f>T7</f>
        <v>106.848</v>
      </c>
      <c r="F7" s="159">
        <f>100.2057-Q7</f>
        <v>99.553699999999992</v>
      </c>
      <c r="G7" s="159">
        <f>E7</f>
        <v>106.848</v>
      </c>
      <c r="H7" s="159">
        <f>E7</f>
        <v>106.848</v>
      </c>
      <c r="I7" s="159">
        <f>69.39075-Q7</f>
        <v>68.738749999999996</v>
      </c>
      <c r="J7" s="160">
        <f t="shared" si="1"/>
        <v>381.98845</v>
      </c>
      <c r="K7" s="157">
        <f t="shared" si="2"/>
        <v>0.84799999999999998</v>
      </c>
      <c r="L7" s="83">
        <f t="shared" si="3"/>
        <v>3.031654365079365</v>
      </c>
      <c r="M7" s="78">
        <v>4</v>
      </c>
      <c r="N7" s="78"/>
      <c r="P7" s="89">
        <f>107.5</f>
        <v>107.5</v>
      </c>
      <c r="Q7" s="116">
        <f>P7-E7</f>
        <v>0.65200000000000102</v>
      </c>
      <c r="R7" s="123">
        <f>D7</f>
        <v>126</v>
      </c>
      <c r="S7" s="89">
        <f>70+((200-R7)*20/100)</f>
        <v>84.8</v>
      </c>
      <c r="T7" s="116">
        <f>+S7/100*R7</f>
        <v>106.848</v>
      </c>
    </row>
    <row r="8" spans="1:20" x14ac:dyDescent="0.2">
      <c r="A8" s="342"/>
      <c r="B8" s="90" t="s">
        <v>280</v>
      </c>
      <c r="C8" s="78"/>
      <c r="D8" s="83">
        <v>75</v>
      </c>
      <c r="E8" s="106">
        <f t="shared" si="0"/>
        <v>65</v>
      </c>
      <c r="F8" s="80">
        <v>63.195599999999999</v>
      </c>
      <c r="G8" s="80">
        <v>65</v>
      </c>
      <c r="H8" s="80">
        <v>65</v>
      </c>
      <c r="I8" s="80">
        <v>38.975000000000001</v>
      </c>
      <c r="J8" s="81">
        <f t="shared" si="1"/>
        <v>232.17060000000001</v>
      </c>
      <c r="K8" s="82">
        <f t="shared" si="2"/>
        <v>0.8666666666666667</v>
      </c>
      <c r="L8" s="83">
        <f t="shared" si="3"/>
        <v>3.0956079999999999</v>
      </c>
      <c r="M8" s="78">
        <v>4</v>
      </c>
      <c r="N8" s="78"/>
    </row>
    <row r="9" spans="1:20" x14ac:dyDescent="0.2">
      <c r="A9" s="342"/>
      <c r="B9" s="90" t="s">
        <v>281</v>
      </c>
      <c r="C9" s="78"/>
      <c r="D9" s="83">
        <v>75</v>
      </c>
      <c r="E9" s="106">
        <f t="shared" si="0"/>
        <v>65</v>
      </c>
      <c r="F9" s="80">
        <v>63.195599999999999</v>
      </c>
      <c r="G9" s="80">
        <v>65</v>
      </c>
      <c r="H9" s="80">
        <v>65</v>
      </c>
      <c r="I9" s="80">
        <v>38.975000000000001</v>
      </c>
      <c r="J9" s="81">
        <f t="shared" si="1"/>
        <v>232.17060000000001</v>
      </c>
      <c r="K9" s="82">
        <f t="shared" si="2"/>
        <v>0.8666666666666667</v>
      </c>
      <c r="L9" s="83">
        <f t="shared" si="3"/>
        <v>3.0956079999999999</v>
      </c>
      <c r="M9" s="78">
        <v>4</v>
      </c>
      <c r="N9" s="78"/>
    </row>
    <row r="10" spans="1:20" x14ac:dyDescent="0.2">
      <c r="A10" s="342"/>
      <c r="B10" s="90" t="s">
        <v>282</v>
      </c>
      <c r="C10" s="78"/>
      <c r="D10" s="83">
        <v>75</v>
      </c>
      <c r="E10" s="106">
        <f t="shared" si="0"/>
        <v>65</v>
      </c>
      <c r="F10" s="80">
        <v>63.195599999999999</v>
      </c>
      <c r="G10" s="80">
        <v>65</v>
      </c>
      <c r="H10" s="80">
        <v>65</v>
      </c>
      <c r="I10" s="80">
        <v>34.419750000000001</v>
      </c>
      <c r="J10" s="81">
        <f t="shared" si="1"/>
        <v>227.61535000000001</v>
      </c>
      <c r="K10" s="82">
        <f t="shared" si="2"/>
        <v>0.8666666666666667</v>
      </c>
      <c r="L10" s="83">
        <f t="shared" si="3"/>
        <v>3.0348713333333333</v>
      </c>
      <c r="M10" s="78">
        <v>4</v>
      </c>
      <c r="N10" s="78"/>
    </row>
    <row r="11" spans="1:20" x14ac:dyDescent="0.2">
      <c r="A11" s="342"/>
      <c r="B11" s="90" t="s">
        <v>283</v>
      </c>
      <c r="C11" s="78"/>
      <c r="D11" s="83">
        <v>105</v>
      </c>
      <c r="E11" s="106">
        <f t="shared" si="0"/>
        <v>65</v>
      </c>
      <c r="F11" s="80">
        <v>63.41675</v>
      </c>
      <c r="G11" s="80">
        <v>65</v>
      </c>
      <c r="H11" s="80">
        <v>65</v>
      </c>
      <c r="I11" s="80">
        <v>34.255000000000003</v>
      </c>
      <c r="J11" s="81">
        <f t="shared" si="1"/>
        <v>227.67175</v>
      </c>
      <c r="K11" s="82">
        <f t="shared" si="2"/>
        <v>0.61904761904761907</v>
      </c>
      <c r="L11" s="83">
        <f t="shared" si="3"/>
        <v>2.1683023809523809</v>
      </c>
      <c r="M11" s="78">
        <v>4</v>
      </c>
      <c r="N11" s="78"/>
    </row>
    <row r="12" spans="1:20" x14ac:dyDescent="0.2">
      <c r="A12" s="76" t="s">
        <v>225</v>
      </c>
      <c r="B12" s="90" t="s">
        <v>284</v>
      </c>
      <c r="C12" s="78"/>
      <c r="D12" s="83">
        <f>+SUM(D3:D11)</f>
        <v>912.2</v>
      </c>
      <c r="E12" s="86">
        <f>+SUM(E3:E11)</f>
        <v>723.87112000000002</v>
      </c>
      <c r="F12" s="85" t="s">
        <v>237</v>
      </c>
      <c r="G12" s="85" t="s">
        <v>237</v>
      </c>
      <c r="H12" s="85" t="s">
        <v>237</v>
      </c>
      <c r="I12" s="85" t="s">
        <v>237</v>
      </c>
      <c r="J12" s="86">
        <f>+SUM(J3:J11)</f>
        <v>2575.4981299999999</v>
      </c>
      <c r="K12" s="82">
        <f t="shared" si="2"/>
        <v>0.79354431045823282</v>
      </c>
      <c r="L12" s="83">
        <f t="shared" si="3"/>
        <v>2.8233919425564569</v>
      </c>
      <c r="M12" s="78">
        <f>+MAX(M3:M11)</f>
        <v>4</v>
      </c>
      <c r="N12" s="78"/>
    </row>
    <row r="13" spans="1:20" x14ac:dyDescent="0.2">
      <c r="A13" s="93"/>
      <c r="C13" s="70"/>
      <c r="D13" s="70">
        <v>912.2</v>
      </c>
      <c r="E13" s="70"/>
      <c r="F13" s="70"/>
      <c r="G13" s="70"/>
      <c r="H13" s="70"/>
      <c r="I13" s="70"/>
      <c r="J13" s="70">
        <v>2622.1</v>
      </c>
      <c r="K13" s="95"/>
      <c r="L13" s="70"/>
      <c r="M13" s="70"/>
      <c r="N13" s="78"/>
      <c r="O13" s="96" t="s">
        <v>238</v>
      </c>
    </row>
    <row r="14" spans="1:20" x14ac:dyDescent="0.2">
      <c r="A14" s="93"/>
      <c r="C14" s="70"/>
      <c r="D14" s="70"/>
      <c r="E14" s="70"/>
      <c r="F14" s="70"/>
      <c r="G14" s="70"/>
      <c r="H14" s="70"/>
      <c r="I14" s="70"/>
      <c r="J14" s="70"/>
      <c r="K14" s="95"/>
      <c r="L14" s="70"/>
      <c r="M14" s="70"/>
      <c r="N14" s="78"/>
    </row>
    <row r="15" spans="1:20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20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  <row r="22" spans="1:13" x14ac:dyDescent="0.2">
      <c r="A22" s="93"/>
      <c r="C22" s="70"/>
      <c r="D22" s="70"/>
      <c r="E22" s="70"/>
      <c r="F22" s="70"/>
      <c r="G22" s="70"/>
      <c r="H22" s="70"/>
      <c r="I22" s="70"/>
      <c r="J22" s="70"/>
      <c r="K22" s="95"/>
      <c r="L22" s="70"/>
      <c r="M22" s="70"/>
    </row>
  </sheetData>
  <mergeCells count="10">
    <mergeCell ref="N1:N2"/>
    <mergeCell ref="L1:L2"/>
    <mergeCell ref="M1:M2"/>
    <mergeCell ref="A3:A11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0873-C924-41BC-87F5-444FD841A06E}">
  <dimension ref="A1:O23"/>
  <sheetViews>
    <sheetView zoomScaleNormal="100" workbookViewId="0">
      <selection activeCell="H19" sqref="H19:H2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5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15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5" x14ac:dyDescent="0.2">
      <c r="A3" s="342" t="s">
        <v>36</v>
      </c>
      <c r="B3" s="90" t="s">
        <v>285</v>
      </c>
      <c r="C3" s="78"/>
      <c r="D3" s="83">
        <v>112</v>
      </c>
      <c r="E3" s="106">
        <f t="shared" ref="E3:E12" si="0">+MAX(F3:I3)</f>
        <v>70</v>
      </c>
      <c r="F3" s="80">
        <v>68.416749999999993</v>
      </c>
      <c r="G3" s="80">
        <v>70</v>
      </c>
      <c r="H3" s="80">
        <v>70</v>
      </c>
      <c r="I3" s="80">
        <v>36.725000000000001</v>
      </c>
      <c r="J3" s="81">
        <f t="shared" ref="J3:J12" si="1">+SUM(F3:I3)</f>
        <v>245.14174999999997</v>
      </c>
      <c r="K3" s="82">
        <f t="shared" ref="K3:K13" si="2">+E3/D3</f>
        <v>0.625</v>
      </c>
      <c r="L3" s="83">
        <f t="shared" ref="L3:L13" si="3">+J3/D3</f>
        <v>2.1887656249999998</v>
      </c>
      <c r="M3" s="78">
        <v>4</v>
      </c>
      <c r="N3" s="78"/>
    </row>
    <row r="4" spans="1:15" x14ac:dyDescent="0.2">
      <c r="A4" s="342"/>
      <c r="B4" s="90" t="s">
        <v>286</v>
      </c>
      <c r="C4" s="78"/>
      <c r="D4" s="83">
        <v>80</v>
      </c>
      <c r="E4" s="106">
        <f t="shared" si="0"/>
        <v>70</v>
      </c>
      <c r="F4" s="80">
        <v>68.195599999999999</v>
      </c>
      <c r="G4" s="80">
        <v>70</v>
      </c>
      <c r="H4" s="80">
        <v>70</v>
      </c>
      <c r="I4" s="80">
        <v>36.910629999999998</v>
      </c>
      <c r="J4" s="81">
        <f t="shared" si="1"/>
        <v>245.10623000000001</v>
      </c>
      <c r="K4" s="82">
        <f t="shared" si="2"/>
        <v>0.875</v>
      </c>
      <c r="L4" s="83">
        <f t="shared" si="3"/>
        <v>3.0638278750000003</v>
      </c>
      <c r="M4" s="78">
        <v>4</v>
      </c>
      <c r="N4" s="78"/>
    </row>
    <row r="5" spans="1:15" x14ac:dyDescent="0.2">
      <c r="A5" s="342"/>
      <c r="B5" s="90" t="s">
        <v>287</v>
      </c>
      <c r="C5" s="78"/>
      <c r="D5" s="83">
        <v>80</v>
      </c>
      <c r="E5" s="106">
        <f t="shared" si="0"/>
        <v>70</v>
      </c>
      <c r="F5" s="80">
        <v>68.435789999999997</v>
      </c>
      <c r="G5" s="80">
        <v>70</v>
      </c>
      <c r="H5" s="80">
        <v>70</v>
      </c>
      <c r="I5" s="80">
        <v>41.475000000000001</v>
      </c>
      <c r="J5" s="81">
        <f t="shared" si="1"/>
        <v>249.91078999999999</v>
      </c>
      <c r="K5" s="82">
        <f t="shared" si="2"/>
        <v>0.875</v>
      </c>
      <c r="L5" s="83">
        <f t="shared" si="3"/>
        <v>3.1238848749999999</v>
      </c>
      <c r="M5" s="78">
        <v>4</v>
      </c>
      <c r="N5" s="78"/>
    </row>
    <row r="6" spans="1:15" x14ac:dyDescent="0.2">
      <c r="A6" s="342"/>
      <c r="B6" s="90" t="s">
        <v>288</v>
      </c>
      <c r="C6" s="78"/>
      <c r="D6" s="83">
        <v>80</v>
      </c>
      <c r="E6" s="106">
        <f t="shared" si="0"/>
        <v>70</v>
      </c>
      <c r="F6" s="80">
        <v>68.186700000000002</v>
      </c>
      <c r="G6" s="80">
        <v>70</v>
      </c>
      <c r="H6" s="80">
        <v>70</v>
      </c>
      <c r="I6" s="80">
        <v>41.475000000000001</v>
      </c>
      <c r="J6" s="81">
        <f t="shared" si="1"/>
        <v>249.6617</v>
      </c>
      <c r="K6" s="82">
        <f t="shared" si="2"/>
        <v>0.875</v>
      </c>
      <c r="L6" s="83">
        <f t="shared" si="3"/>
        <v>3.1207712499999998</v>
      </c>
      <c r="M6" s="78">
        <v>4</v>
      </c>
      <c r="N6" s="78"/>
    </row>
    <row r="7" spans="1:15" x14ac:dyDescent="0.2">
      <c r="A7" s="342"/>
      <c r="B7" s="90" t="s">
        <v>289</v>
      </c>
      <c r="C7" s="78"/>
      <c r="D7" s="83">
        <v>118.5</v>
      </c>
      <c r="E7" s="106">
        <f t="shared" si="0"/>
        <v>100.9</v>
      </c>
      <c r="F7" s="99">
        <v>93.847769999999997</v>
      </c>
      <c r="G7" s="99">
        <v>100.9</v>
      </c>
      <c r="H7" s="99">
        <v>100.9</v>
      </c>
      <c r="I7" s="99">
        <v>65.223140000000001</v>
      </c>
      <c r="J7" s="81">
        <f t="shared" si="1"/>
        <v>360.87091000000004</v>
      </c>
      <c r="K7" s="82">
        <f t="shared" si="2"/>
        <v>0.85147679324894521</v>
      </c>
      <c r="L7" s="83">
        <f t="shared" si="3"/>
        <v>3.0453241350210973</v>
      </c>
      <c r="M7" s="78">
        <v>4</v>
      </c>
      <c r="N7" s="78"/>
    </row>
    <row r="8" spans="1:15" x14ac:dyDescent="0.2">
      <c r="A8" s="342"/>
      <c r="B8" s="90" t="s">
        <v>290</v>
      </c>
      <c r="C8" s="78"/>
      <c r="D8" s="83">
        <v>129.9</v>
      </c>
      <c r="E8" s="106">
        <f t="shared" si="0"/>
        <v>108.7</v>
      </c>
      <c r="F8" s="80">
        <v>101.64319999999999</v>
      </c>
      <c r="G8" s="80">
        <v>108.7</v>
      </c>
      <c r="H8" s="80">
        <v>108.7</v>
      </c>
      <c r="I8" s="80">
        <v>72.121189999999999</v>
      </c>
      <c r="J8" s="81">
        <f t="shared" si="1"/>
        <v>391.16439000000003</v>
      </c>
      <c r="K8" s="82">
        <f t="shared" si="2"/>
        <v>0.83679753656658962</v>
      </c>
      <c r="L8" s="83">
        <f t="shared" si="3"/>
        <v>3.0112732101616628</v>
      </c>
      <c r="M8" s="78">
        <v>4</v>
      </c>
      <c r="N8" s="78"/>
    </row>
    <row r="9" spans="1:15" x14ac:dyDescent="0.2">
      <c r="A9" s="342"/>
      <c r="B9" s="90" t="s">
        <v>291</v>
      </c>
      <c r="C9" s="78"/>
      <c r="D9" s="83">
        <v>63</v>
      </c>
      <c r="E9" s="106">
        <f t="shared" si="0"/>
        <v>54</v>
      </c>
      <c r="F9" s="80">
        <v>52.441099999999999</v>
      </c>
      <c r="G9" s="80">
        <v>54</v>
      </c>
      <c r="H9" s="80">
        <v>54</v>
      </c>
      <c r="I9" s="80">
        <v>32.152500000000003</v>
      </c>
      <c r="J9" s="81">
        <f t="shared" si="1"/>
        <v>192.59360000000001</v>
      </c>
      <c r="K9" s="82">
        <f t="shared" si="2"/>
        <v>0.8571428571428571</v>
      </c>
      <c r="L9" s="83">
        <f t="shared" si="3"/>
        <v>3.0570412698412701</v>
      </c>
      <c r="M9" s="78">
        <v>4</v>
      </c>
      <c r="N9" s="78"/>
    </row>
    <row r="10" spans="1:15" x14ac:dyDescent="0.2">
      <c r="A10" s="342"/>
      <c r="B10" s="90" t="s">
        <v>292</v>
      </c>
      <c r="C10" s="78"/>
      <c r="D10" s="83">
        <v>63</v>
      </c>
      <c r="E10" s="106">
        <f t="shared" si="0"/>
        <v>54</v>
      </c>
      <c r="F10" s="80">
        <v>52.445599999999999</v>
      </c>
      <c r="G10" s="80">
        <v>54</v>
      </c>
      <c r="H10" s="80">
        <v>54</v>
      </c>
      <c r="I10" s="80">
        <v>32.152500000000003</v>
      </c>
      <c r="J10" s="81">
        <f t="shared" si="1"/>
        <v>192.59810000000002</v>
      </c>
      <c r="K10" s="82">
        <f t="shared" si="2"/>
        <v>0.8571428571428571</v>
      </c>
      <c r="L10" s="83">
        <f t="shared" si="3"/>
        <v>3.0571126984126988</v>
      </c>
      <c r="M10" s="78">
        <v>4</v>
      </c>
      <c r="N10" s="78"/>
    </row>
    <row r="11" spans="1:15" x14ac:dyDescent="0.2">
      <c r="A11" s="342"/>
      <c r="B11" s="90" t="s">
        <v>293</v>
      </c>
      <c r="C11" s="78"/>
      <c r="D11" s="83">
        <v>63</v>
      </c>
      <c r="E11" s="106">
        <f t="shared" si="0"/>
        <v>54</v>
      </c>
      <c r="F11" s="80">
        <v>52.445599999999999</v>
      </c>
      <c r="G11" s="80">
        <v>54</v>
      </c>
      <c r="H11" s="80">
        <v>54</v>
      </c>
      <c r="I11" s="80">
        <v>28.06325</v>
      </c>
      <c r="J11" s="81">
        <f t="shared" si="1"/>
        <v>188.50885000000002</v>
      </c>
      <c r="K11" s="82">
        <f t="shared" si="2"/>
        <v>0.8571428571428571</v>
      </c>
      <c r="L11" s="83">
        <f t="shared" si="3"/>
        <v>2.9922039682539685</v>
      </c>
      <c r="M11" s="78">
        <v>4</v>
      </c>
      <c r="N11" s="78"/>
    </row>
    <row r="12" spans="1:15" x14ac:dyDescent="0.2">
      <c r="A12" s="342"/>
      <c r="B12" s="90" t="s">
        <v>294</v>
      </c>
      <c r="C12" s="78"/>
      <c r="D12" s="83">
        <v>91</v>
      </c>
      <c r="E12" s="106">
        <f t="shared" si="0"/>
        <v>54</v>
      </c>
      <c r="F12" s="80">
        <v>52.66675</v>
      </c>
      <c r="G12" s="80">
        <v>54</v>
      </c>
      <c r="H12" s="80">
        <v>54</v>
      </c>
      <c r="I12" s="80">
        <v>27.877500000000001</v>
      </c>
      <c r="J12" s="81">
        <f t="shared" si="1"/>
        <v>188.54425000000001</v>
      </c>
      <c r="K12" s="82">
        <f t="shared" si="2"/>
        <v>0.59340659340659341</v>
      </c>
      <c r="L12" s="83">
        <f t="shared" si="3"/>
        <v>2.0719148351648351</v>
      </c>
      <c r="M12" s="78">
        <v>4</v>
      </c>
      <c r="N12" s="78"/>
    </row>
    <row r="13" spans="1:15" x14ac:dyDescent="0.2">
      <c r="A13" s="76" t="s">
        <v>225</v>
      </c>
      <c r="B13" s="92">
        <v>10</v>
      </c>
      <c r="C13" s="78"/>
      <c r="D13" s="83">
        <f>+SUM(D3:D12)</f>
        <v>880.4</v>
      </c>
      <c r="E13" s="86">
        <f>+SUM(E3:E12)</f>
        <v>705.59999999999991</v>
      </c>
      <c r="F13" s="85" t="s">
        <v>237</v>
      </c>
      <c r="G13" s="85" t="s">
        <v>237</v>
      </c>
      <c r="H13" s="85" t="s">
        <v>237</v>
      </c>
      <c r="I13" s="85" t="s">
        <v>237</v>
      </c>
      <c r="J13" s="86">
        <f>+SUM(J3:J12)</f>
        <v>2504.1005700000001</v>
      </c>
      <c r="K13" s="82">
        <f t="shared" si="2"/>
        <v>0.80145388459791</v>
      </c>
      <c r="L13" s="83">
        <f t="shared" si="3"/>
        <v>2.8442759768287145</v>
      </c>
      <c r="M13" s="78">
        <f>+MAX(M3:M12)</f>
        <v>4</v>
      </c>
      <c r="N13" s="78"/>
    </row>
    <row r="14" spans="1:15" x14ac:dyDescent="0.2">
      <c r="A14" s="93"/>
      <c r="C14" s="70"/>
      <c r="D14" s="70">
        <v>880.41</v>
      </c>
      <c r="E14" s="70"/>
      <c r="F14" s="70"/>
      <c r="G14" s="70"/>
      <c r="H14" s="70"/>
      <c r="I14" s="70"/>
      <c r="J14" s="70">
        <v>2504.1</v>
      </c>
      <c r="K14" s="95"/>
      <c r="L14" s="70"/>
      <c r="M14" s="70"/>
      <c r="N14" s="78"/>
      <c r="O14" s="96" t="s">
        <v>238</v>
      </c>
    </row>
    <row r="15" spans="1:15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15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  <row r="22" spans="1:13" x14ac:dyDescent="0.2">
      <c r="A22" s="93"/>
      <c r="C22" s="70"/>
      <c r="D22" s="70"/>
      <c r="E22" s="70"/>
      <c r="F22" s="70"/>
      <c r="G22" s="70"/>
      <c r="H22" s="70"/>
      <c r="I22" s="70"/>
      <c r="J22" s="70"/>
      <c r="K22" s="95"/>
      <c r="L22" s="70"/>
      <c r="M22" s="70"/>
    </row>
    <row r="23" spans="1:13" x14ac:dyDescent="0.2">
      <c r="A23" s="93"/>
      <c r="C23" s="70"/>
      <c r="D23" s="70"/>
      <c r="E23" s="70"/>
      <c r="F23" s="70"/>
      <c r="G23" s="70"/>
      <c r="H23" s="70"/>
      <c r="I23" s="70"/>
      <c r="J23" s="70"/>
      <c r="K23" s="95"/>
      <c r="L23" s="70"/>
      <c r="M23" s="70"/>
    </row>
  </sheetData>
  <mergeCells count="10">
    <mergeCell ref="N1:N2"/>
    <mergeCell ref="L1:L2"/>
    <mergeCell ref="M1:M2"/>
    <mergeCell ref="A3:A1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E32D-A63F-43A7-8F3F-68D5BF56B4DC}">
  <dimension ref="A1:S15"/>
  <sheetViews>
    <sheetView zoomScaleNormal="100" workbookViewId="0">
      <selection activeCell="F3" sqref="F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20.42578125" style="89" customWidth="1"/>
    <col min="16" max="16" width="26.7109375" style="89" customWidth="1"/>
    <col min="17" max="17" width="17.28515625" style="89" customWidth="1"/>
    <col min="18" max="18" width="16.7109375" style="89" customWidth="1"/>
    <col min="19" max="19" width="20.28515625" style="89" customWidth="1"/>
    <col min="20" max="16384" width="8.85546875" style="89"/>
  </cols>
  <sheetData>
    <row r="1" spans="1:19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  <c r="O1" s="88"/>
    </row>
    <row r="2" spans="1:19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9" x14ac:dyDescent="0.2">
      <c r="A3" s="342" t="s">
        <v>39</v>
      </c>
      <c r="B3" s="90" t="s">
        <v>295</v>
      </c>
      <c r="C3" s="78"/>
      <c r="D3" s="83">
        <v>112</v>
      </c>
      <c r="E3" s="106">
        <f t="shared" ref="E3:E12" si="0">+MAX(F3:I3)</f>
        <v>70</v>
      </c>
      <c r="F3" s="102">
        <v>68.416749999999993</v>
      </c>
      <c r="G3" s="102">
        <v>70</v>
      </c>
      <c r="H3" s="102">
        <v>70</v>
      </c>
      <c r="I3" s="102">
        <v>36.725000000000001</v>
      </c>
      <c r="J3" s="100">
        <f t="shared" ref="J3:J12" si="1">+SUM(F3:I3)</f>
        <v>245.14174999999997</v>
      </c>
      <c r="K3" s="82">
        <f t="shared" ref="K3:K13" si="2">+E3/D3</f>
        <v>0.625</v>
      </c>
      <c r="L3" s="83">
        <f t="shared" ref="L3:L13" si="3">+J3/D3</f>
        <v>2.1887656249999998</v>
      </c>
      <c r="M3" s="78">
        <v>4</v>
      </c>
      <c r="N3" s="78"/>
    </row>
    <row r="4" spans="1:19" x14ac:dyDescent="0.2">
      <c r="A4" s="342"/>
      <c r="B4" s="90" t="s">
        <v>296</v>
      </c>
      <c r="C4" s="78"/>
      <c r="D4" s="83">
        <v>80</v>
      </c>
      <c r="E4" s="106">
        <f t="shared" si="0"/>
        <v>70</v>
      </c>
      <c r="F4" s="102">
        <v>68.195599999999999</v>
      </c>
      <c r="G4" s="102">
        <v>70</v>
      </c>
      <c r="H4" s="102">
        <v>70</v>
      </c>
      <c r="I4" s="102">
        <v>36.910625000000003</v>
      </c>
      <c r="J4" s="100">
        <f t="shared" si="1"/>
        <v>245.10622500000002</v>
      </c>
      <c r="K4" s="82">
        <f t="shared" si="2"/>
        <v>0.875</v>
      </c>
      <c r="L4" s="83">
        <f t="shared" si="3"/>
        <v>3.0638278125000005</v>
      </c>
      <c r="M4" s="78">
        <v>4</v>
      </c>
      <c r="N4" s="78"/>
    </row>
    <row r="5" spans="1:19" x14ac:dyDescent="0.2">
      <c r="A5" s="342"/>
      <c r="B5" s="90" t="s">
        <v>297</v>
      </c>
      <c r="C5" s="78"/>
      <c r="D5" s="83">
        <v>80</v>
      </c>
      <c r="E5" s="106">
        <f t="shared" si="0"/>
        <v>70</v>
      </c>
      <c r="F5" s="102">
        <v>68.435794380000004</v>
      </c>
      <c r="G5" s="102">
        <v>70</v>
      </c>
      <c r="H5" s="102">
        <v>70</v>
      </c>
      <c r="I5" s="102">
        <v>41.475000000000001</v>
      </c>
      <c r="J5" s="100">
        <f t="shared" si="1"/>
        <v>249.91079438</v>
      </c>
      <c r="K5" s="82">
        <f t="shared" si="2"/>
        <v>0.875</v>
      </c>
      <c r="L5" s="83">
        <f t="shared" si="3"/>
        <v>3.12388492975</v>
      </c>
      <c r="M5" s="78">
        <v>4</v>
      </c>
      <c r="N5" s="78"/>
    </row>
    <row r="6" spans="1:19" x14ac:dyDescent="0.2">
      <c r="A6" s="342"/>
      <c r="B6" s="90" t="s">
        <v>298</v>
      </c>
      <c r="C6" s="78"/>
      <c r="D6" s="83">
        <v>80</v>
      </c>
      <c r="E6" s="106">
        <f t="shared" si="0"/>
        <v>70</v>
      </c>
      <c r="F6" s="102">
        <v>68.186700000000002</v>
      </c>
      <c r="G6" s="102">
        <v>70</v>
      </c>
      <c r="H6" s="102">
        <v>70</v>
      </c>
      <c r="I6" s="102">
        <v>41.475000000000001</v>
      </c>
      <c r="J6" s="100">
        <f t="shared" si="1"/>
        <v>249.6617</v>
      </c>
      <c r="K6" s="82">
        <f t="shared" si="2"/>
        <v>0.875</v>
      </c>
      <c r="L6" s="83">
        <f t="shared" si="3"/>
        <v>3.1207712499999998</v>
      </c>
      <c r="M6" s="78">
        <v>4</v>
      </c>
      <c r="N6" s="78"/>
    </row>
    <row r="7" spans="1:19" x14ac:dyDescent="0.2">
      <c r="A7" s="342"/>
      <c r="B7" s="90" t="s">
        <v>299</v>
      </c>
      <c r="C7" s="78"/>
      <c r="D7" s="83">
        <v>117.8</v>
      </c>
      <c r="E7" s="106">
        <f t="shared" si="0"/>
        <v>100.9</v>
      </c>
      <c r="F7" s="102">
        <v>93.84777124</v>
      </c>
      <c r="G7" s="102">
        <v>100.9</v>
      </c>
      <c r="H7" s="102">
        <v>100.9</v>
      </c>
      <c r="I7" s="102">
        <v>65.223139369999998</v>
      </c>
      <c r="J7" s="100">
        <f t="shared" si="1"/>
        <v>360.87091061000001</v>
      </c>
      <c r="K7" s="82">
        <f t="shared" si="2"/>
        <v>0.85653650254668934</v>
      </c>
      <c r="L7" s="83">
        <f t="shared" si="3"/>
        <v>3.0634202938030564</v>
      </c>
      <c r="M7" s="78">
        <v>4</v>
      </c>
      <c r="N7" s="78"/>
      <c r="O7" s="88" t="s">
        <v>629</v>
      </c>
      <c r="P7" s="88" t="s">
        <v>630</v>
      </c>
      <c r="Q7" s="88" t="s">
        <v>5</v>
      </c>
      <c r="R7" s="88" t="s">
        <v>628</v>
      </c>
      <c r="S7" s="88" t="s">
        <v>9</v>
      </c>
    </row>
    <row r="8" spans="1:19" x14ac:dyDescent="0.2">
      <c r="A8" s="342"/>
      <c r="B8" s="90" t="s">
        <v>300</v>
      </c>
      <c r="C8" s="78"/>
      <c r="D8" s="83">
        <v>129.22999999999999</v>
      </c>
      <c r="E8" s="106">
        <f t="shared" si="0"/>
        <v>108.7</v>
      </c>
      <c r="F8" s="102">
        <v>101.64323570000001</v>
      </c>
      <c r="G8" s="102">
        <v>108.7</v>
      </c>
      <c r="H8" s="102">
        <v>108.7</v>
      </c>
      <c r="I8" s="102">
        <v>72.121191060000001</v>
      </c>
      <c r="J8" s="100">
        <f t="shared" si="1"/>
        <v>391.16442676000003</v>
      </c>
      <c r="K8" s="82">
        <f t="shared" si="2"/>
        <v>0.84113595914261408</v>
      </c>
      <c r="L8" s="83">
        <f t="shared" si="3"/>
        <v>3.0268856052000315</v>
      </c>
      <c r="M8" s="78">
        <v>4</v>
      </c>
      <c r="N8" s="78"/>
      <c r="P8" s="116"/>
      <c r="Q8" s="170">
        <f>D8</f>
        <v>129.22999999999999</v>
      </c>
      <c r="R8" s="170">
        <f>70+((200-Q8)*20/100)</f>
        <v>84.153999999999996</v>
      </c>
      <c r="S8" s="170">
        <f>+R8/100*Q8</f>
        <v>108.75221419999998</v>
      </c>
    </row>
    <row r="9" spans="1:19" x14ac:dyDescent="0.2">
      <c r="A9" s="342"/>
      <c r="B9" s="90" t="s">
        <v>301</v>
      </c>
      <c r="C9" s="78"/>
      <c r="D9" s="83">
        <v>63</v>
      </c>
      <c r="E9" s="106">
        <f t="shared" si="0"/>
        <v>54</v>
      </c>
      <c r="F9" s="102">
        <v>52.441099999999999</v>
      </c>
      <c r="G9" s="102">
        <v>54</v>
      </c>
      <c r="H9" s="102">
        <v>54</v>
      </c>
      <c r="I9" s="102">
        <v>32.152500000000003</v>
      </c>
      <c r="J9" s="100">
        <f t="shared" si="1"/>
        <v>192.59360000000001</v>
      </c>
      <c r="K9" s="82">
        <f t="shared" si="2"/>
        <v>0.8571428571428571</v>
      </c>
      <c r="L9" s="83">
        <f t="shared" si="3"/>
        <v>3.0570412698412701</v>
      </c>
      <c r="M9" s="78">
        <v>4</v>
      </c>
      <c r="N9" s="78"/>
    </row>
    <row r="10" spans="1:19" x14ac:dyDescent="0.2">
      <c r="A10" s="342"/>
      <c r="B10" s="90" t="s">
        <v>302</v>
      </c>
      <c r="C10" s="78"/>
      <c r="D10" s="83">
        <v>63</v>
      </c>
      <c r="E10" s="106">
        <f t="shared" si="0"/>
        <v>54</v>
      </c>
      <c r="F10" s="102">
        <v>52.445599999999999</v>
      </c>
      <c r="G10" s="102">
        <v>54</v>
      </c>
      <c r="H10" s="102">
        <v>54</v>
      </c>
      <c r="I10" s="102">
        <v>32.152500000000003</v>
      </c>
      <c r="J10" s="100">
        <f t="shared" si="1"/>
        <v>192.59810000000002</v>
      </c>
      <c r="K10" s="82">
        <f t="shared" si="2"/>
        <v>0.8571428571428571</v>
      </c>
      <c r="L10" s="83">
        <f t="shared" si="3"/>
        <v>3.0571126984126988</v>
      </c>
      <c r="M10" s="78">
        <v>4</v>
      </c>
      <c r="N10" s="78"/>
    </row>
    <row r="11" spans="1:19" x14ac:dyDescent="0.2">
      <c r="A11" s="342"/>
      <c r="B11" s="90" t="s">
        <v>303</v>
      </c>
      <c r="C11" s="78"/>
      <c r="D11" s="83">
        <v>63</v>
      </c>
      <c r="E11" s="106">
        <f t="shared" si="0"/>
        <v>54</v>
      </c>
      <c r="F11" s="102">
        <v>52.445599999999999</v>
      </c>
      <c r="G11" s="102">
        <v>54</v>
      </c>
      <c r="H11" s="102">
        <v>54</v>
      </c>
      <c r="I11" s="102">
        <v>28.06325</v>
      </c>
      <c r="J11" s="100">
        <f t="shared" si="1"/>
        <v>188.50885000000002</v>
      </c>
      <c r="K11" s="82">
        <f t="shared" si="2"/>
        <v>0.8571428571428571</v>
      </c>
      <c r="L11" s="83">
        <f t="shared" si="3"/>
        <v>2.9922039682539685</v>
      </c>
      <c r="M11" s="78">
        <v>4</v>
      </c>
      <c r="N11" s="78"/>
    </row>
    <row r="12" spans="1:19" x14ac:dyDescent="0.2">
      <c r="A12" s="342"/>
      <c r="B12" s="90" t="s">
        <v>304</v>
      </c>
      <c r="C12" s="78"/>
      <c r="D12" s="83">
        <v>91</v>
      </c>
      <c r="E12" s="106">
        <f t="shared" si="0"/>
        <v>54</v>
      </c>
      <c r="F12" s="102">
        <v>52.66675</v>
      </c>
      <c r="G12" s="102">
        <v>54</v>
      </c>
      <c r="H12" s="102">
        <v>54</v>
      </c>
      <c r="I12" s="102">
        <v>27.877500000000001</v>
      </c>
      <c r="J12" s="100">
        <f t="shared" si="1"/>
        <v>188.54425000000001</v>
      </c>
      <c r="K12" s="82">
        <f t="shared" si="2"/>
        <v>0.59340659340659341</v>
      </c>
      <c r="L12" s="83">
        <f t="shared" si="3"/>
        <v>2.0719148351648351</v>
      </c>
      <c r="M12" s="78">
        <v>4</v>
      </c>
      <c r="N12" s="78"/>
    </row>
    <row r="13" spans="1:19" x14ac:dyDescent="0.2">
      <c r="A13" s="76" t="s">
        <v>225</v>
      </c>
      <c r="B13" s="92">
        <v>10</v>
      </c>
      <c r="C13" s="78"/>
      <c r="D13" s="83">
        <f>+SUM(D3:D12)</f>
        <v>879.03</v>
      </c>
      <c r="E13" s="86">
        <f>+SUM(E3:E12)</f>
        <v>705.59999999999991</v>
      </c>
      <c r="F13" s="85" t="s">
        <v>237</v>
      </c>
      <c r="G13" s="85" t="s">
        <v>237</v>
      </c>
      <c r="H13" s="85" t="s">
        <v>237</v>
      </c>
      <c r="I13" s="85" t="s">
        <v>237</v>
      </c>
      <c r="J13" s="104">
        <f>+SUM(J3:J12)</f>
        <v>2504.1006067499998</v>
      </c>
      <c r="K13" s="82">
        <f t="shared" si="2"/>
        <v>0.80270297942049751</v>
      </c>
      <c r="L13" s="83">
        <f t="shared" si="3"/>
        <v>2.8487089254632947</v>
      </c>
      <c r="M13" s="78">
        <f>+MAX(M3:M12)</f>
        <v>4</v>
      </c>
      <c r="N13" s="78"/>
    </row>
    <row r="14" spans="1:19" x14ac:dyDescent="0.2">
      <c r="A14" s="93"/>
      <c r="C14" s="70"/>
      <c r="D14" s="103">
        <v>879.03</v>
      </c>
      <c r="E14" s="70">
        <f>'Chỉ tiêu tổng thể'!H13</f>
        <v>705.6</v>
      </c>
      <c r="G14" s="70"/>
      <c r="H14" s="70"/>
      <c r="I14" s="70"/>
      <c r="J14" s="94">
        <f>'Chỉ tiêu tổng thể'!I13</f>
        <v>2504.1</v>
      </c>
      <c r="K14" s="95"/>
      <c r="L14" s="70"/>
      <c r="M14" s="70"/>
      <c r="N14" s="78"/>
      <c r="O14" s="96" t="s">
        <v>238</v>
      </c>
    </row>
    <row r="15" spans="1:19" x14ac:dyDescent="0.2">
      <c r="G15" s="70"/>
    </row>
  </sheetData>
  <mergeCells count="10">
    <mergeCell ref="N1:N2"/>
    <mergeCell ref="L1:L2"/>
    <mergeCell ref="M1:M2"/>
    <mergeCell ref="A3:A1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42ED-28FE-4C84-ADF9-E16460EA1175}">
  <sheetPr>
    <tabColor rgb="FFFF0000"/>
  </sheetPr>
  <dimension ref="A1:T14"/>
  <sheetViews>
    <sheetView zoomScale="115" zoomScaleNormal="115" workbookViewId="0">
      <selection activeCell="F3" sqref="F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26.28515625" style="89" customWidth="1"/>
    <col min="17" max="17" width="28.5703125" style="89" customWidth="1"/>
    <col min="18" max="18" width="20.28515625" style="89" customWidth="1"/>
    <col min="19" max="19" width="17.7109375" style="89" customWidth="1"/>
    <col min="20" max="20" width="40.140625" style="89" customWidth="1"/>
    <col min="21" max="16384" width="8.85546875" style="89"/>
  </cols>
  <sheetData>
    <row r="1" spans="1:20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  <c r="O1" s="88"/>
    </row>
    <row r="2" spans="1:20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20" x14ac:dyDescent="0.2">
      <c r="A3" s="342" t="s">
        <v>42</v>
      </c>
      <c r="B3" s="90" t="s">
        <v>305</v>
      </c>
      <c r="C3" s="78"/>
      <c r="D3" s="78">
        <v>91</v>
      </c>
      <c r="E3" s="106">
        <f t="shared" ref="E3:E12" si="0">+MAX(F3:I3)</f>
        <v>54</v>
      </c>
      <c r="F3" s="80">
        <v>52.66675</v>
      </c>
      <c r="G3" s="80">
        <v>54</v>
      </c>
      <c r="H3" s="80">
        <v>54</v>
      </c>
      <c r="I3" s="80">
        <v>27.877500000000001</v>
      </c>
      <c r="J3" s="81">
        <f t="shared" ref="J3:J12" si="1">+SUM(F3:I3)</f>
        <v>188.54425000000001</v>
      </c>
      <c r="K3" s="82">
        <f t="shared" ref="K3:K13" si="2">+E3/D3</f>
        <v>0.59340659340659341</v>
      </c>
      <c r="L3" s="83">
        <f t="shared" ref="L3:L13" si="3">+J3/D3</f>
        <v>2.0719148351648351</v>
      </c>
      <c r="M3" s="78">
        <v>4</v>
      </c>
      <c r="N3" s="78"/>
    </row>
    <row r="4" spans="1:20" x14ac:dyDescent="0.2">
      <c r="A4" s="342"/>
      <c r="B4" s="90" t="s">
        <v>306</v>
      </c>
      <c r="C4" s="78"/>
      <c r="D4" s="78">
        <v>63</v>
      </c>
      <c r="E4" s="106">
        <f t="shared" si="0"/>
        <v>54</v>
      </c>
      <c r="F4" s="80">
        <v>52.445599999999999</v>
      </c>
      <c r="G4" s="80">
        <v>54</v>
      </c>
      <c r="H4" s="80">
        <v>54</v>
      </c>
      <c r="I4" s="80">
        <v>28.06325</v>
      </c>
      <c r="J4" s="81">
        <f t="shared" si="1"/>
        <v>188.50885000000002</v>
      </c>
      <c r="K4" s="82">
        <f t="shared" si="2"/>
        <v>0.8571428571428571</v>
      </c>
      <c r="L4" s="83">
        <f t="shared" si="3"/>
        <v>2.9922039682539685</v>
      </c>
      <c r="M4" s="78">
        <v>4</v>
      </c>
      <c r="N4" s="78"/>
    </row>
    <row r="5" spans="1:20" x14ac:dyDescent="0.2">
      <c r="A5" s="342"/>
      <c r="B5" s="90" t="s">
        <v>307</v>
      </c>
      <c r="C5" s="78"/>
      <c r="D5" s="78">
        <v>63</v>
      </c>
      <c r="E5" s="106">
        <f t="shared" si="0"/>
        <v>54</v>
      </c>
      <c r="F5" s="80">
        <v>52.445599999999999</v>
      </c>
      <c r="G5" s="80">
        <v>54</v>
      </c>
      <c r="H5" s="80">
        <v>54</v>
      </c>
      <c r="I5" s="80">
        <v>32.152500000000003</v>
      </c>
      <c r="J5" s="81">
        <f t="shared" si="1"/>
        <v>192.59810000000002</v>
      </c>
      <c r="K5" s="82">
        <f t="shared" si="2"/>
        <v>0.8571428571428571</v>
      </c>
      <c r="L5" s="83">
        <f t="shared" si="3"/>
        <v>3.0571126984126988</v>
      </c>
      <c r="M5" s="78">
        <v>4</v>
      </c>
      <c r="N5" s="78"/>
    </row>
    <row r="6" spans="1:20" x14ac:dyDescent="0.2">
      <c r="A6" s="342"/>
      <c r="B6" s="90" t="s">
        <v>308</v>
      </c>
      <c r="C6" s="78"/>
      <c r="D6" s="78">
        <v>63</v>
      </c>
      <c r="E6" s="106">
        <f t="shared" si="0"/>
        <v>54</v>
      </c>
      <c r="F6" s="80">
        <v>52.441099999999999</v>
      </c>
      <c r="G6" s="80">
        <v>54</v>
      </c>
      <c r="H6" s="80">
        <v>54</v>
      </c>
      <c r="I6" s="80">
        <v>32.152500000000003</v>
      </c>
      <c r="J6" s="81">
        <f t="shared" si="1"/>
        <v>192.59360000000001</v>
      </c>
      <c r="K6" s="82">
        <f t="shared" si="2"/>
        <v>0.8571428571428571</v>
      </c>
      <c r="L6" s="83">
        <f t="shared" si="3"/>
        <v>3.0570412698412701</v>
      </c>
      <c r="M6" s="78">
        <v>4</v>
      </c>
      <c r="N6" s="78"/>
      <c r="P6" s="88" t="s">
        <v>629</v>
      </c>
      <c r="Q6" s="88" t="s">
        <v>630</v>
      </c>
      <c r="R6" s="88" t="s">
        <v>5</v>
      </c>
      <c r="S6" s="88" t="s">
        <v>628</v>
      </c>
      <c r="T6" s="88" t="s">
        <v>9</v>
      </c>
    </row>
    <row r="7" spans="1:20" x14ac:dyDescent="0.2">
      <c r="A7" s="342"/>
      <c r="B7" s="90" t="s">
        <v>309</v>
      </c>
      <c r="C7" s="78"/>
      <c r="D7" s="158">
        <v>128.84</v>
      </c>
      <c r="E7" s="155">
        <f>T7</f>
        <v>108.52450879999999</v>
      </c>
      <c r="F7" s="159">
        <f>101.6432357-Q7</f>
        <v>101.46774449999999</v>
      </c>
      <c r="G7" s="159">
        <f>E7</f>
        <v>108.52450879999999</v>
      </c>
      <c r="H7" s="159">
        <f>E7</f>
        <v>108.52450879999999</v>
      </c>
      <c r="I7" s="159">
        <f>72.12119106-Q7</f>
        <v>71.945699859999991</v>
      </c>
      <c r="J7" s="160">
        <f t="shared" si="1"/>
        <v>390.46246195999998</v>
      </c>
      <c r="K7" s="157">
        <f t="shared" si="2"/>
        <v>0.84231999999999996</v>
      </c>
      <c r="L7" s="83">
        <f t="shared" si="3"/>
        <v>3.0305996737038186</v>
      </c>
      <c r="M7" s="78">
        <v>4</v>
      </c>
      <c r="N7" s="78"/>
      <c r="P7" s="89">
        <v>108.7</v>
      </c>
      <c r="Q7" s="116">
        <f>P7-E7</f>
        <v>0.17549120000001039</v>
      </c>
      <c r="R7" s="171">
        <f>D7</f>
        <v>128.84</v>
      </c>
      <c r="S7" s="170">
        <f>70+((200-R7)*20/100)</f>
        <v>84.231999999999999</v>
      </c>
      <c r="T7" s="172">
        <f>+S7/100*R7</f>
        <v>108.52450879999999</v>
      </c>
    </row>
    <row r="8" spans="1:20" x14ac:dyDescent="0.2">
      <c r="A8" s="342"/>
      <c r="B8" s="90" t="s">
        <v>310</v>
      </c>
      <c r="C8" s="78"/>
      <c r="D8" s="78">
        <v>116.46</v>
      </c>
      <c r="E8" s="106">
        <f t="shared" si="0"/>
        <v>100.9</v>
      </c>
      <c r="F8" s="80">
        <v>93.84777124</v>
      </c>
      <c r="G8" s="80">
        <v>100.9</v>
      </c>
      <c r="H8" s="80">
        <v>100.9</v>
      </c>
      <c r="I8" s="80">
        <v>65.223139369999998</v>
      </c>
      <c r="J8" s="81">
        <f t="shared" si="1"/>
        <v>360.87091061000001</v>
      </c>
      <c r="K8" s="82">
        <f t="shared" si="2"/>
        <v>0.86639189421260532</v>
      </c>
      <c r="L8" s="83">
        <f t="shared" si="3"/>
        <v>3.098668303365963</v>
      </c>
      <c r="M8" s="78">
        <v>4</v>
      </c>
      <c r="N8" s="78"/>
    </row>
    <row r="9" spans="1:20" x14ac:dyDescent="0.2">
      <c r="A9" s="342"/>
      <c r="B9" s="90" t="s">
        <v>311</v>
      </c>
      <c r="C9" s="78"/>
      <c r="D9" s="78">
        <v>79.8</v>
      </c>
      <c r="E9" s="106">
        <f t="shared" si="0"/>
        <v>70</v>
      </c>
      <c r="F9" s="80">
        <v>68.186700000000002</v>
      </c>
      <c r="G9" s="80">
        <v>70</v>
      </c>
      <c r="H9" s="80">
        <v>70</v>
      </c>
      <c r="I9" s="80">
        <v>41.475000000000001</v>
      </c>
      <c r="J9" s="81">
        <f t="shared" si="1"/>
        <v>249.6617</v>
      </c>
      <c r="K9" s="82">
        <f t="shared" si="2"/>
        <v>0.87719298245614041</v>
      </c>
      <c r="L9" s="83">
        <f t="shared" si="3"/>
        <v>3.1285927318295741</v>
      </c>
      <c r="M9" s="78">
        <v>4</v>
      </c>
      <c r="N9" s="78"/>
    </row>
    <row r="10" spans="1:20" x14ac:dyDescent="0.2">
      <c r="A10" s="342"/>
      <c r="B10" s="90" t="s">
        <v>312</v>
      </c>
      <c r="C10" s="78"/>
      <c r="D10" s="78">
        <v>79.8</v>
      </c>
      <c r="E10" s="106">
        <f t="shared" si="0"/>
        <v>70</v>
      </c>
      <c r="F10" s="80">
        <v>68.435794380000004</v>
      </c>
      <c r="G10" s="80">
        <v>70</v>
      </c>
      <c r="H10" s="80">
        <v>70</v>
      </c>
      <c r="I10" s="80">
        <v>41.475000000000001</v>
      </c>
      <c r="J10" s="81">
        <f t="shared" si="1"/>
        <v>249.91079438</v>
      </c>
      <c r="K10" s="82">
        <f t="shared" si="2"/>
        <v>0.87719298245614041</v>
      </c>
      <c r="L10" s="83">
        <f t="shared" si="3"/>
        <v>3.1317142152882207</v>
      </c>
      <c r="M10" s="78">
        <v>4</v>
      </c>
      <c r="N10" s="78"/>
    </row>
    <row r="11" spans="1:20" x14ac:dyDescent="0.2">
      <c r="A11" s="342"/>
      <c r="B11" s="90" t="s">
        <v>313</v>
      </c>
      <c r="C11" s="78"/>
      <c r="D11" s="78">
        <v>79.8</v>
      </c>
      <c r="E11" s="106">
        <f t="shared" si="0"/>
        <v>70</v>
      </c>
      <c r="F11" s="80">
        <v>68.195599999999999</v>
      </c>
      <c r="G11" s="80">
        <v>70</v>
      </c>
      <c r="H11" s="80">
        <v>70</v>
      </c>
      <c r="I11" s="80">
        <v>36.910625000000003</v>
      </c>
      <c r="J11" s="81">
        <f t="shared" si="1"/>
        <v>245.10622500000002</v>
      </c>
      <c r="K11" s="82">
        <f t="shared" si="2"/>
        <v>0.87719298245614041</v>
      </c>
      <c r="L11" s="83">
        <f t="shared" si="3"/>
        <v>3.071506578947369</v>
      </c>
      <c r="M11" s="78">
        <v>4</v>
      </c>
      <c r="N11" s="78"/>
    </row>
    <row r="12" spans="1:20" x14ac:dyDescent="0.2">
      <c r="A12" s="342"/>
      <c r="B12" s="90" t="s">
        <v>314</v>
      </c>
      <c r="C12" s="78"/>
      <c r="D12" s="78">
        <v>111.73</v>
      </c>
      <c r="E12" s="106">
        <f t="shared" si="0"/>
        <v>70</v>
      </c>
      <c r="F12" s="80">
        <v>68.416749999999993</v>
      </c>
      <c r="G12" s="80">
        <v>70</v>
      </c>
      <c r="H12" s="80">
        <v>70</v>
      </c>
      <c r="I12" s="80">
        <v>36.725000000000001</v>
      </c>
      <c r="J12" s="81">
        <f t="shared" si="1"/>
        <v>245.14174999999997</v>
      </c>
      <c r="K12" s="82">
        <f t="shared" si="2"/>
        <v>0.62651033742056739</v>
      </c>
      <c r="L12" s="83">
        <f t="shared" si="3"/>
        <v>2.1940548644052624</v>
      </c>
      <c r="M12" s="78">
        <v>4</v>
      </c>
      <c r="N12" s="78"/>
    </row>
    <row r="13" spans="1:20" x14ac:dyDescent="0.2">
      <c r="A13" s="76" t="s">
        <v>225</v>
      </c>
      <c r="B13" s="92">
        <v>10</v>
      </c>
      <c r="C13" s="78"/>
      <c r="D13" s="78">
        <f>+SUM(D3:D12)</f>
        <v>876.43</v>
      </c>
      <c r="E13" s="86">
        <f>+SUM(E3:E12)</f>
        <v>705.42450880000001</v>
      </c>
      <c r="F13" s="85" t="s">
        <v>237</v>
      </c>
      <c r="G13" s="85" t="s">
        <v>237</v>
      </c>
      <c r="H13" s="85" t="s">
        <v>237</v>
      </c>
      <c r="I13" s="85" t="s">
        <v>237</v>
      </c>
      <c r="J13" s="86">
        <f>+SUM(J3:J12)</f>
        <v>2503.3986419499997</v>
      </c>
      <c r="K13" s="82">
        <f t="shared" si="2"/>
        <v>0.8048840281596934</v>
      </c>
      <c r="L13" s="83">
        <f t="shared" si="3"/>
        <v>2.8563589128053581</v>
      </c>
      <c r="M13" s="78">
        <f>+MAX(M3:M12)</f>
        <v>4</v>
      </c>
      <c r="N13" s="78"/>
    </row>
    <row r="14" spans="1:20" x14ac:dyDescent="0.2">
      <c r="A14" s="93"/>
      <c r="C14" s="70"/>
      <c r="D14" s="105">
        <v>876.43</v>
      </c>
      <c r="E14" s="70"/>
      <c r="F14" s="70"/>
      <c r="G14" s="70"/>
      <c r="H14" s="70"/>
      <c r="I14" s="70"/>
      <c r="J14" s="94">
        <f>'Chỉ tiêu tổng thể'!I14</f>
        <v>2504.1</v>
      </c>
      <c r="K14" s="95"/>
      <c r="L14" s="70"/>
      <c r="M14" s="70"/>
      <c r="N14" s="78"/>
      <c r="O14" s="96" t="s">
        <v>238</v>
      </c>
    </row>
  </sheetData>
  <mergeCells count="10">
    <mergeCell ref="N1:N2"/>
    <mergeCell ref="L1:L2"/>
    <mergeCell ref="M1:M2"/>
    <mergeCell ref="A3:A1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5475-7C18-420B-A140-B3AAD27ACF6E}">
  <dimension ref="A1:O15"/>
  <sheetViews>
    <sheetView workbookViewId="0">
      <selection activeCell="B3" sqref="B3:B1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5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  <c r="O1" s="88"/>
    </row>
    <row r="2" spans="1:15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5" x14ac:dyDescent="0.2">
      <c r="A3" s="343" t="s">
        <v>45</v>
      </c>
      <c r="B3" s="90" t="s">
        <v>315</v>
      </c>
      <c r="C3" s="78"/>
      <c r="D3" s="78">
        <v>107.24</v>
      </c>
      <c r="E3" s="106">
        <f t="shared" ref="E3:E13" si="0">+MAX(F3:I3)</f>
        <v>91.516409280000005</v>
      </c>
      <c r="F3" s="80">
        <v>84.76316946</v>
      </c>
      <c r="G3" s="80">
        <v>91.516409280000005</v>
      </c>
      <c r="H3" s="80">
        <v>87.743620640000003</v>
      </c>
      <c r="I3" s="80">
        <v>58.7</v>
      </c>
      <c r="J3" s="81">
        <f t="shared" ref="J3:J13" si="1">+SUM(F3:I3)</f>
        <v>322.72319937999998</v>
      </c>
      <c r="K3" s="82">
        <f t="shared" ref="K3:K14" si="2">+E3/D3</f>
        <v>0.85337942260350619</v>
      </c>
      <c r="L3" s="83">
        <f t="shared" ref="L3:L14" si="3">+J3/D3</f>
        <v>3.009354712607236</v>
      </c>
      <c r="M3" s="78">
        <v>4</v>
      </c>
      <c r="N3" s="78"/>
    </row>
    <row r="4" spans="1:15" x14ac:dyDescent="0.2">
      <c r="A4" s="341"/>
      <c r="B4" s="90" t="s">
        <v>316</v>
      </c>
      <c r="C4" s="78"/>
      <c r="D4" s="78">
        <v>90</v>
      </c>
      <c r="E4" s="106">
        <f t="shared" si="0"/>
        <v>78</v>
      </c>
      <c r="F4" s="80">
        <v>75.691100000000006</v>
      </c>
      <c r="G4" s="80">
        <v>78</v>
      </c>
      <c r="H4" s="80">
        <v>78</v>
      </c>
      <c r="I4" s="80">
        <v>46.75</v>
      </c>
      <c r="J4" s="81">
        <f t="shared" si="1"/>
        <v>278.44110000000001</v>
      </c>
      <c r="K4" s="82">
        <f t="shared" si="2"/>
        <v>0.8666666666666667</v>
      </c>
      <c r="L4" s="83">
        <f t="shared" si="3"/>
        <v>3.0937900000000003</v>
      </c>
      <c r="M4" s="78">
        <v>4</v>
      </c>
      <c r="N4" s="78"/>
    </row>
    <row r="5" spans="1:15" x14ac:dyDescent="0.2">
      <c r="A5" s="341"/>
      <c r="B5" s="90" t="s">
        <v>317</v>
      </c>
      <c r="C5" s="78"/>
      <c r="D5" s="78">
        <v>90</v>
      </c>
      <c r="E5" s="106">
        <f t="shared" si="0"/>
        <v>78</v>
      </c>
      <c r="F5" s="80">
        <v>75.922650000000004</v>
      </c>
      <c r="G5" s="80">
        <v>78</v>
      </c>
      <c r="H5" s="80">
        <v>78</v>
      </c>
      <c r="I5" s="80">
        <v>46.75</v>
      </c>
      <c r="J5" s="81">
        <f t="shared" si="1"/>
        <v>278.67264999999998</v>
      </c>
      <c r="K5" s="82">
        <f t="shared" si="2"/>
        <v>0.8666666666666667</v>
      </c>
      <c r="L5" s="83">
        <f t="shared" si="3"/>
        <v>3.0963627777777774</v>
      </c>
      <c r="M5" s="78">
        <v>4</v>
      </c>
      <c r="N5" s="78"/>
    </row>
    <row r="6" spans="1:15" x14ac:dyDescent="0.2">
      <c r="A6" s="341"/>
      <c r="B6" s="90" t="s">
        <v>318</v>
      </c>
      <c r="C6" s="78"/>
      <c r="D6" s="78">
        <v>90</v>
      </c>
      <c r="E6" s="106">
        <f t="shared" si="0"/>
        <v>78</v>
      </c>
      <c r="F6" s="80">
        <v>75.695599999999999</v>
      </c>
      <c r="G6" s="80">
        <v>78</v>
      </c>
      <c r="H6" s="80">
        <v>78</v>
      </c>
      <c r="I6" s="80">
        <v>41.255625000000002</v>
      </c>
      <c r="J6" s="81">
        <f t="shared" si="1"/>
        <v>272.95122500000002</v>
      </c>
      <c r="K6" s="82">
        <f t="shared" si="2"/>
        <v>0.8666666666666667</v>
      </c>
      <c r="L6" s="83">
        <f t="shared" si="3"/>
        <v>3.0327913888888891</v>
      </c>
      <c r="M6" s="78">
        <v>4</v>
      </c>
      <c r="N6" s="78"/>
    </row>
    <row r="7" spans="1:15" x14ac:dyDescent="0.2">
      <c r="A7" s="341"/>
      <c r="B7" s="90" t="s">
        <v>319</v>
      </c>
      <c r="C7" s="78"/>
      <c r="D7" s="78">
        <v>120</v>
      </c>
      <c r="E7" s="106">
        <f t="shared" si="0"/>
        <v>78</v>
      </c>
      <c r="F7" s="80">
        <v>75.916749999999993</v>
      </c>
      <c r="G7" s="80">
        <v>78</v>
      </c>
      <c r="H7" s="80">
        <v>78</v>
      </c>
      <c r="I7" s="80">
        <v>41.07</v>
      </c>
      <c r="J7" s="81">
        <f t="shared" si="1"/>
        <v>272.98674999999997</v>
      </c>
      <c r="K7" s="82">
        <f t="shared" si="2"/>
        <v>0.65</v>
      </c>
      <c r="L7" s="83">
        <f t="shared" si="3"/>
        <v>2.2748895833333331</v>
      </c>
      <c r="M7" s="78">
        <v>4</v>
      </c>
      <c r="N7" s="78"/>
    </row>
    <row r="8" spans="1:15" x14ac:dyDescent="0.2">
      <c r="A8" s="341"/>
      <c r="B8" s="90" t="s">
        <v>320</v>
      </c>
      <c r="C8" s="78"/>
      <c r="D8" s="78">
        <v>105</v>
      </c>
      <c r="E8" s="106">
        <f t="shared" si="0"/>
        <v>65</v>
      </c>
      <c r="F8" s="80">
        <v>63.41675</v>
      </c>
      <c r="G8" s="80">
        <v>65</v>
      </c>
      <c r="H8" s="80">
        <v>65</v>
      </c>
      <c r="I8" s="80">
        <v>34.225000000000001</v>
      </c>
      <c r="J8" s="81">
        <f t="shared" si="1"/>
        <v>227.64175</v>
      </c>
      <c r="K8" s="82">
        <f t="shared" si="2"/>
        <v>0.61904761904761907</v>
      </c>
      <c r="L8" s="83">
        <f t="shared" si="3"/>
        <v>2.1680166666666665</v>
      </c>
      <c r="M8" s="78">
        <v>4</v>
      </c>
      <c r="N8" s="78"/>
    </row>
    <row r="9" spans="1:15" x14ac:dyDescent="0.2">
      <c r="A9" s="341"/>
      <c r="B9" s="90" t="s">
        <v>321</v>
      </c>
      <c r="C9" s="78"/>
      <c r="D9" s="78">
        <v>75</v>
      </c>
      <c r="E9" s="106">
        <f t="shared" si="0"/>
        <v>65</v>
      </c>
      <c r="F9" s="80">
        <v>63.195599999999999</v>
      </c>
      <c r="G9" s="80">
        <v>65</v>
      </c>
      <c r="H9" s="80">
        <v>65</v>
      </c>
      <c r="I9" s="80">
        <v>34.419750000000001</v>
      </c>
      <c r="J9" s="81">
        <f t="shared" si="1"/>
        <v>227.61535000000001</v>
      </c>
      <c r="K9" s="82">
        <f t="shared" si="2"/>
        <v>0.8666666666666667</v>
      </c>
      <c r="L9" s="83">
        <f t="shared" si="3"/>
        <v>3.0348713333333333</v>
      </c>
      <c r="M9" s="78">
        <v>4</v>
      </c>
      <c r="N9" s="78"/>
    </row>
    <row r="10" spans="1:15" x14ac:dyDescent="0.2">
      <c r="A10" s="341"/>
      <c r="B10" s="90" t="s">
        <v>322</v>
      </c>
      <c r="C10" s="78"/>
      <c r="D10" s="78">
        <v>75</v>
      </c>
      <c r="E10" s="106">
        <f t="shared" si="0"/>
        <v>65</v>
      </c>
      <c r="F10" s="80">
        <v>63.195599999999999</v>
      </c>
      <c r="G10" s="80">
        <v>65</v>
      </c>
      <c r="H10" s="80">
        <v>65</v>
      </c>
      <c r="I10" s="80">
        <v>38.975000000000001</v>
      </c>
      <c r="J10" s="81">
        <f t="shared" si="1"/>
        <v>232.17060000000001</v>
      </c>
      <c r="K10" s="82">
        <f t="shared" si="2"/>
        <v>0.8666666666666667</v>
      </c>
      <c r="L10" s="83">
        <f t="shared" si="3"/>
        <v>3.0956079999999999</v>
      </c>
      <c r="M10" s="78">
        <v>4</v>
      </c>
      <c r="N10" s="78"/>
    </row>
    <row r="11" spans="1:15" x14ac:dyDescent="0.2">
      <c r="A11" s="341"/>
      <c r="B11" s="90" t="s">
        <v>323</v>
      </c>
      <c r="C11" s="78"/>
      <c r="D11" s="78">
        <v>75</v>
      </c>
      <c r="E11" s="106">
        <f t="shared" si="0"/>
        <v>65</v>
      </c>
      <c r="F11" s="80">
        <v>63.195599999999999</v>
      </c>
      <c r="G11" s="80">
        <v>65</v>
      </c>
      <c r="H11" s="80">
        <v>65</v>
      </c>
      <c r="I11" s="80">
        <v>38.975000000000001</v>
      </c>
      <c r="J11" s="81">
        <f t="shared" si="1"/>
        <v>232.17060000000001</v>
      </c>
      <c r="K11" s="82">
        <f t="shared" si="2"/>
        <v>0.8666666666666667</v>
      </c>
      <c r="L11" s="83">
        <f t="shared" si="3"/>
        <v>3.0956079999999999</v>
      </c>
      <c r="M11" s="78">
        <v>4</v>
      </c>
      <c r="N11" s="78"/>
    </row>
    <row r="12" spans="1:15" x14ac:dyDescent="0.2">
      <c r="A12" s="341"/>
      <c r="B12" s="90" t="s">
        <v>324</v>
      </c>
      <c r="C12" s="78"/>
      <c r="D12" s="78">
        <v>75</v>
      </c>
      <c r="E12" s="106">
        <f t="shared" si="0"/>
        <v>65</v>
      </c>
      <c r="F12" s="80">
        <v>63.195599999999999</v>
      </c>
      <c r="G12" s="80">
        <v>65</v>
      </c>
      <c r="H12" s="80">
        <v>65</v>
      </c>
      <c r="I12" s="80">
        <v>34.4</v>
      </c>
      <c r="J12" s="81">
        <f t="shared" si="1"/>
        <v>227.59560000000002</v>
      </c>
      <c r="K12" s="82">
        <f t="shared" si="2"/>
        <v>0.8666666666666667</v>
      </c>
      <c r="L12" s="83">
        <f t="shared" si="3"/>
        <v>3.0346080000000004</v>
      </c>
      <c r="M12" s="78">
        <v>4</v>
      </c>
      <c r="N12" s="78"/>
    </row>
    <row r="13" spans="1:15" x14ac:dyDescent="0.2">
      <c r="A13" s="344"/>
      <c r="B13" s="90" t="s">
        <v>325</v>
      </c>
      <c r="C13" s="78"/>
      <c r="D13" s="78">
        <v>92.47</v>
      </c>
      <c r="E13" s="106">
        <f t="shared" si="0"/>
        <v>78.589321200000001</v>
      </c>
      <c r="F13" s="80">
        <v>72.394625349999998</v>
      </c>
      <c r="G13" s="80">
        <v>78.589321200000001</v>
      </c>
      <c r="H13" s="80">
        <v>78.589321200000001</v>
      </c>
      <c r="I13" s="80">
        <v>49.160103040000003</v>
      </c>
      <c r="J13" s="81">
        <f t="shared" si="1"/>
        <v>278.73337078999998</v>
      </c>
      <c r="K13" s="82">
        <f t="shared" si="2"/>
        <v>0.84988992321834111</v>
      </c>
      <c r="L13" s="83">
        <f t="shared" si="3"/>
        <v>3.0143113527630581</v>
      </c>
      <c r="M13" s="78">
        <v>4</v>
      </c>
      <c r="N13" s="78"/>
    </row>
    <row r="14" spans="1:15" x14ac:dyDescent="0.2">
      <c r="A14" s="76" t="s">
        <v>225</v>
      </c>
      <c r="B14" s="92">
        <v>11</v>
      </c>
      <c r="C14" s="78"/>
      <c r="D14" s="78">
        <f>+SUM(D3:D13)</f>
        <v>994.71</v>
      </c>
      <c r="E14" s="86">
        <f>+SUM(E3:E13)</f>
        <v>807.10573048000003</v>
      </c>
      <c r="F14" s="85" t="s">
        <v>237</v>
      </c>
      <c r="G14" s="85" t="s">
        <v>237</v>
      </c>
      <c r="H14" s="85" t="s">
        <v>237</v>
      </c>
      <c r="I14" s="85" t="s">
        <v>237</v>
      </c>
      <c r="J14" s="86">
        <f>+SUM(J3:J13)</f>
        <v>2851.7021951699999</v>
      </c>
      <c r="K14" s="82">
        <f t="shared" si="2"/>
        <v>0.81139802603773969</v>
      </c>
      <c r="L14" s="83">
        <f t="shared" si="3"/>
        <v>2.8668679265011909</v>
      </c>
      <c r="M14" s="78">
        <f>+MAX(M3:M13)</f>
        <v>4</v>
      </c>
      <c r="N14" s="78"/>
    </row>
    <row r="15" spans="1:15" x14ac:dyDescent="0.2">
      <c r="A15" s="93"/>
      <c r="C15" s="70"/>
      <c r="D15" s="105">
        <v>994.71</v>
      </c>
      <c r="E15" s="70"/>
      <c r="F15" s="70"/>
      <c r="G15" s="70"/>
      <c r="H15" s="70"/>
      <c r="I15" s="70"/>
      <c r="J15" s="94">
        <f>'Chỉ tiêu tổng thể'!I15</f>
        <v>2851.7</v>
      </c>
      <c r="K15" s="95"/>
      <c r="L15" s="70"/>
      <c r="M15" s="70"/>
      <c r="O15" s="96" t="s">
        <v>238</v>
      </c>
    </row>
  </sheetData>
  <mergeCells count="10">
    <mergeCell ref="N1:N2"/>
    <mergeCell ref="A3:A13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4873-CB08-4CB0-9DC0-46EEECB8132C}">
  <sheetPr>
    <tabColor rgb="FFFF0000"/>
  </sheetPr>
  <dimension ref="A1:T16"/>
  <sheetViews>
    <sheetView workbookViewId="0">
      <selection activeCell="O21" sqref="O21:O22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" width="8.85546875" style="89"/>
    <col min="17" max="17" width="25.140625" style="89" customWidth="1"/>
    <col min="18" max="18" width="19.5703125" style="89" customWidth="1"/>
    <col min="19" max="19" width="20.85546875" style="89" customWidth="1"/>
    <col min="20" max="20" width="30.85546875" style="89" customWidth="1"/>
    <col min="21" max="16384" width="8.85546875" style="89"/>
  </cols>
  <sheetData>
    <row r="1" spans="1:20" s="88" customFormat="1" x14ac:dyDescent="0.25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20" s="88" customFormat="1" x14ac:dyDescent="0.25">
      <c r="A2" s="346"/>
      <c r="B2" s="346"/>
      <c r="C2" s="346"/>
      <c r="D2" s="346"/>
      <c r="E2" s="346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46"/>
      <c r="L2" s="346"/>
      <c r="M2" s="348"/>
      <c r="N2" s="339"/>
    </row>
    <row r="3" spans="1:20" x14ac:dyDescent="0.2">
      <c r="A3" s="343" t="s">
        <v>48</v>
      </c>
      <c r="B3" s="90" t="s">
        <v>326</v>
      </c>
      <c r="C3" s="78"/>
      <c r="D3" s="83">
        <v>113.93</v>
      </c>
      <c r="E3" s="106">
        <f t="shared" ref="E3:E13" si="0">+MAX(F3:I3)</f>
        <v>100.9</v>
      </c>
      <c r="F3" s="80">
        <v>93.862747650000003</v>
      </c>
      <c r="G3" s="80">
        <v>100.9</v>
      </c>
      <c r="H3" s="80">
        <v>100.9</v>
      </c>
      <c r="I3" s="80">
        <v>65.223629549999998</v>
      </c>
      <c r="J3" s="81">
        <f t="shared" ref="J3:J14" si="1">+SUM(F3:I3)</f>
        <v>360.88637720000003</v>
      </c>
      <c r="K3" s="82">
        <f t="shared" ref="K3:K15" si="2">+E3/D3</f>
        <v>0.88563152813130874</v>
      </c>
      <c r="L3" s="83">
        <f t="shared" ref="L3:L15" si="3">+J3/D3</f>
        <v>3.1676150021943297</v>
      </c>
      <c r="M3" s="78">
        <v>4</v>
      </c>
      <c r="N3" s="78"/>
    </row>
    <row r="4" spans="1:20" x14ac:dyDescent="0.2">
      <c r="A4" s="341"/>
      <c r="B4" s="90" t="s">
        <v>327</v>
      </c>
      <c r="C4" s="78"/>
      <c r="D4" s="83">
        <v>80</v>
      </c>
      <c r="E4" s="106">
        <f t="shared" si="0"/>
        <v>70</v>
      </c>
      <c r="F4" s="80">
        <v>68.195599999999999</v>
      </c>
      <c r="G4" s="80">
        <v>70</v>
      </c>
      <c r="H4" s="80">
        <v>70</v>
      </c>
      <c r="I4" s="80">
        <v>41.475000000000001</v>
      </c>
      <c r="J4" s="81">
        <f t="shared" si="1"/>
        <v>249.67060000000001</v>
      </c>
      <c r="K4" s="82">
        <f t="shared" si="2"/>
        <v>0.875</v>
      </c>
      <c r="L4" s="83">
        <f t="shared" si="3"/>
        <v>3.1208825</v>
      </c>
      <c r="M4" s="78">
        <v>4</v>
      </c>
      <c r="N4" s="78"/>
    </row>
    <row r="5" spans="1:20" x14ac:dyDescent="0.2">
      <c r="A5" s="341"/>
      <c r="B5" s="90" t="s">
        <v>328</v>
      </c>
      <c r="C5" s="78"/>
      <c r="D5" s="83">
        <v>80</v>
      </c>
      <c r="E5" s="106">
        <f t="shared" si="0"/>
        <v>70</v>
      </c>
      <c r="F5" s="80">
        <v>68.195599999999999</v>
      </c>
      <c r="G5" s="80">
        <v>70</v>
      </c>
      <c r="H5" s="80">
        <v>70</v>
      </c>
      <c r="I5" s="80">
        <v>41.475000000000001</v>
      </c>
      <c r="J5" s="81">
        <f t="shared" si="1"/>
        <v>249.67060000000001</v>
      </c>
      <c r="K5" s="82">
        <f t="shared" si="2"/>
        <v>0.875</v>
      </c>
      <c r="L5" s="83">
        <f t="shared" si="3"/>
        <v>3.1208825</v>
      </c>
      <c r="M5" s="78">
        <v>4</v>
      </c>
      <c r="N5" s="78"/>
    </row>
    <row r="6" spans="1:20" x14ac:dyDescent="0.2">
      <c r="A6" s="341"/>
      <c r="B6" s="90" t="s">
        <v>329</v>
      </c>
      <c r="C6" s="78"/>
      <c r="D6" s="83">
        <v>80</v>
      </c>
      <c r="E6" s="106">
        <f t="shared" si="0"/>
        <v>70</v>
      </c>
      <c r="F6" s="80">
        <v>68.195599999999999</v>
      </c>
      <c r="G6" s="80">
        <v>70</v>
      </c>
      <c r="H6" s="80">
        <v>70</v>
      </c>
      <c r="I6" s="80">
        <v>36.910625000000003</v>
      </c>
      <c r="J6" s="81">
        <f t="shared" si="1"/>
        <v>245.10622500000002</v>
      </c>
      <c r="K6" s="82">
        <f t="shared" si="2"/>
        <v>0.875</v>
      </c>
      <c r="L6" s="83">
        <f t="shared" si="3"/>
        <v>3.0638278125000005</v>
      </c>
      <c r="M6" s="78">
        <v>4</v>
      </c>
      <c r="N6" s="78"/>
    </row>
    <row r="7" spans="1:20" x14ac:dyDescent="0.2">
      <c r="A7" s="341"/>
      <c r="B7" s="90" t="s">
        <v>330</v>
      </c>
      <c r="C7" s="78"/>
      <c r="D7" s="83">
        <v>80</v>
      </c>
      <c r="E7" s="106">
        <f t="shared" si="0"/>
        <v>70</v>
      </c>
      <c r="F7" s="80">
        <v>68.195599999999999</v>
      </c>
      <c r="G7" s="80">
        <v>70</v>
      </c>
      <c r="H7" s="80">
        <v>70</v>
      </c>
      <c r="I7" s="80">
        <v>36.725000000000001</v>
      </c>
      <c r="J7" s="81">
        <f t="shared" si="1"/>
        <v>244.92060000000001</v>
      </c>
      <c r="K7" s="82">
        <f t="shared" si="2"/>
        <v>0.875</v>
      </c>
      <c r="L7" s="83">
        <f t="shared" si="3"/>
        <v>3.0615075000000003</v>
      </c>
      <c r="M7" s="78">
        <v>4</v>
      </c>
      <c r="N7" s="78"/>
    </row>
    <row r="8" spans="1:20" x14ac:dyDescent="0.2">
      <c r="A8" s="341"/>
      <c r="B8" s="90" t="s">
        <v>331</v>
      </c>
      <c r="C8" s="78"/>
      <c r="D8" s="83">
        <v>112</v>
      </c>
      <c r="E8" s="106">
        <f t="shared" si="0"/>
        <v>70</v>
      </c>
      <c r="F8" s="80">
        <v>68.415499999999994</v>
      </c>
      <c r="G8" s="80">
        <v>70</v>
      </c>
      <c r="H8" s="80">
        <v>70</v>
      </c>
      <c r="I8" s="80">
        <v>36.725000000000001</v>
      </c>
      <c r="J8" s="81">
        <f t="shared" si="1"/>
        <v>245.1405</v>
      </c>
      <c r="K8" s="82">
        <f t="shared" si="2"/>
        <v>0.625</v>
      </c>
      <c r="L8" s="83">
        <f t="shared" si="3"/>
        <v>2.1887544642857142</v>
      </c>
      <c r="M8" s="78">
        <v>4</v>
      </c>
      <c r="N8" s="78"/>
    </row>
    <row r="9" spans="1:20" x14ac:dyDescent="0.2">
      <c r="A9" s="341"/>
      <c r="B9" s="90" t="s">
        <v>332</v>
      </c>
      <c r="C9" s="78"/>
      <c r="D9" s="83">
        <v>91</v>
      </c>
      <c r="E9" s="106">
        <f t="shared" si="0"/>
        <v>54</v>
      </c>
      <c r="F9" s="80">
        <v>52.66675</v>
      </c>
      <c r="G9" s="80">
        <v>54</v>
      </c>
      <c r="H9" s="80">
        <v>54</v>
      </c>
      <c r="I9" s="80">
        <v>27.855</v>
      </c>
      <c r="J9" s="81">
        <f t="shared" si="1"/>
        <v>188.52175</v>
      </c>
      <c r="K9" s="82">
        <f t="shared" si="2"/>
        <v>0.59340659340659341</v>
      </c>
      <c r="L9" s="83">
        <f t="shared" si="3"/>
        <v>2.0716675824175823</v>
      </c>
      <c r="M9" s="78">
        <v>4</v>
      </c>
      <c r="N9" s="78"/>
    </row>
    <row r="10" spans="1:20" x14ac:dyDescent="0.2">
      <c r="A10" s="341"/>
      <c r="B10" s="90" t="s">
        <v>333</v>
      </c>
      <c r="C10" s="78"/>
      <c r="D10" s="83">
        <v>63</v>
      </c>
      <c r="E10" s="106">
        <f t="shared" si="0"/>
        <v>54</v>
      </c>
      <c r="F10" s="80">
        <v>52.445599999999999</v>
      </c>
      <c r="G10" s="80">
        <v>54</v>
      </c>
      <c r="H10" s="80">
        <v>54</v>
      </c>
      <c r="I10" s="80">
        <v>28.063124999999999</v>
      </c>
      <c r="J10" s="81">
        <f t="shared" si="1"/>
        <v>188.50872500000003</v>
      </c>
      <c r="K10" s="82">
        <f t="shared" si="2"/>
        <v>0.8571428571428571</v>
      </c>
      <c r="L10" s="83">
        <f t="shared" si="3"/>
        <v>2.9922019841269845</v>
      </c>
      <c r="M10" s="78">
        <v>4</v>
      </c>
      <c r="N10" s="78"/>
    </row>
    <row r="11" spans="1:20" x14ac:dyDescent="0.2">
      <c r="A11" s="341"/>
      <c r="B11" s="90" t="s">
        <v>334</v>
      </c>
      <c r="C11" s="78"/>
      <c r="D11" s="83">
        <v>63</v>
      </c>
      <c r="E11" s="106">
        <f t="shared" si="0"/>
        <v>54</v>
      </c>
      <c r="F11" s="80">
        <v>52.445599999999999</v>
      </c>
      <c r="G11" s="80">
        <v>54</v>
      </c>
      <c r="H11" s="80">
        <v>54</v>
      </c>
      <c r="I11" s="80">
        <v>32.152500000000003</v>
      </c>
      <c r="J11" s="81">
        <f t="shared" si="1"/>
        <v>192.59810000000002</v>
      </c>
      <c r="K11" s="82">
        <f t="shared" si="2"/>
        <v>0.8571428571428571</v>
      </c>
      <c r="L11" s="83">
        <f t="shared" si="3"/>
        <v>3.0571126984126988</v>
      </c>
      <c r="M11" s="78">
        <v>4</v>
      </c>
      <c r="N11" s="78"/>
    </row>
    <row r="12" spans="1:20" x14ac:dyDescent="0.2">
      <c r="A12" s="341"/>
      <c r="B12" s="90" t="s">
        <v>335</v>
      </c>
      <c r="C12" s="78"/>
      <c r="D12" s="83">
        <v>63</v>
      </c>
      <c r="E12" s="106">
        <f t="shared" si="0"/>
        <v>54</v>
      </c>
      <c r="F12" s="80">
        <v>52.445599999999999</v>
      </c>
      <c r="G12" s="80">
        <v>54</v>
      </c>
      <c r="H12" s="80">
        <v>54</v>
      </c>
      <c r="I12" s="80">
        <v>32.152500000000003</v>
      </c>
      <c r="J12" s="81">
        <f t="shared" si="1"/>
        <v>192.59810000000002</v>
      </c>
      <c r="K12" s="82">
        <f t="shared" si="2"/>
        <v>0.8571428571428571</v>
      </c>
      <c r="L12" s="83">
        <f t="shared" si="3"/>
        <v>3.0571126984126988</v>
      </c>
      <c r="M12" s="78">
        <v>4</v>
      </c>
      <c r="N12" s="78"/>
    </row>
    <row r="13" spans="1:20" x14ac:dyDescent="0.2">
      <c r="A13" s="341"/>
      <c r="B13" s="90" t="s">
        <v>336</v>
      </c>
      <c r="C13" s="78"/>
      <c r="D13" s="83">
        <v>63</v>
      </c>
      <c r="E13" s="106">
        <f t="shared" si="0"/>
        <v>54</v>
      </c>
      <c r="F13" s="80">
        <v>52.445599999999999</v>
      </c>
      <c r="G13" s="80">
        <v>54</v>
      </c>
      <c r="H13" s="80">
        <v>54</v>
      </c>
      <c r="I13" s="80">
        <v>28.063124999999999</v>
      </c>
      <c r="J13" s="81">
        <f t="shared" si="1"/>
        <v>188.50872500000003</v>
      </c>
      <c r="K13" s="82">
        <f t="shared" si="2"/>
        <v>0.8571428571428571</v>
      </c>
      <c r="L13" s="83">
        <f t="shared" si="3"/>
        <v>2.9922019841269845</v>
      </c>
      <c r="M13" s="78">
        <v>4</v>
      </c>
      <c r="N13" s="78"/>
      <c r="P13" s="88" t="s">
        <v>629</v>
      </c>
      <c r="Q13" s="88" t="s">
        <v>630</v>
      </c>
      <c r="R13" s="88" t="s">
        <v>5</v>
      </c>
      <c r="S13" s="88" t="s">
        <v>628</v>
      </c>
      <c r="T13" s="88" t="s">
        <v>9</v>
      </c>
    </row>
    <row r="14" spans="1:20" x14ac:dyDescent="0.2">
      <c r="A14" s="344"/>
      <c r="B14" s="90" t="s">
        <v>337</v>
      </c>
      <c r="C14" s="78"/>
      <c r="D14" s="154">
        <v>133.34</v>
      </c>
      <c r="E14" s="155">
        <f>T14</f>
        <v>111.1148888</v>
      </c>
      <c r="F14" s="159">
        <f>108.2976841-Q14</f>
        <v>103.7125729</v>
      </c>
      <c r="G14" s="159">
        <f>E14</f>
        <v>111.1148888</v>
      </c>
      <c r="H14" s="159">
        <f>E14</f>
        <v>111.1148888</v>
      </c>
      <c r="I14" s="159">
        <f>78.34402984-Q14</f>
        <v>73.758918640000005</v>
      </c>
      <c r="J14" s="160">
        <f t="shared" si="1"/>
        <v>399.70126914000002</v>
      </c>
      <c r="K14" s="157">
        <f t="shared" si="2"/>
        <v>0.83331999999999995</v>
      </c>
      <c r="L14" s="154">
        <f t="shared" si="3"/>
        <v>2.9976096380680968</v>
      </c>
      <c r="M14" s="158">
        <v>4</v>
      </c>
      <c r="N14" s="78"/>
      <c r="P14" s="89">
        <f>115.7</f>
        <v>115.7</v>
      </c>
      <c r="Q14" s="116">
        <f>P14-E14</f>
        <v>4.5851112000000001</v>
      </c>
      <c r="R14" s="123">
        <f>D14</f>
        <v>133.34</v>
      </c>
      <c r="S14" s="89">
        <f>70+((200-R14)*20/100)</f>
        <v>83.331999999999994</v>
      </c>
      <c r="T14" s="116">
        <f>+S14/100*R14</f>
        <v>111.1148888</v>
      </c>
    </row>
    <row r="15" spans="1:20" x14ac:dyDescent="0.2">
      <c r="A15" s="76" t="s">
        <v>225</v>
      </c>
      <c r="B15" s="92">
        <v>12</v>
      </c>
      <c r="C15" s="78"/>
      <c r="D15" s="83">
        <f>+SUM(D3:D14)</f>
        <v>1022.2700000000001</v>
      </c>
      <c r="E15" s="86">
        <f>+SUM(E3:E14)</f>
        <v>832.01488879999999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86">
        <f>+SUM(J3:J14)</f>
        <v>2945.8315713400007</v>
      </c>
      <c r="K15" s="82">
        <f t="shared" si="2"/>
        <v>0.81388956811801183</v>
      </c>
      <c r="L15" s="83">
        <f t="shared" si="3"/>
        <v>2.8816570684261502</v>
      </c>
      <c r="M15" s="78">
        <f>+MAX(M3:M14)</f>
        <v>4</v>
      </c>
    </row>
    <row r="16" spans="1:20" x14ac:dyDescent="0.2">
      <c r="A16" s="93"/>
      <c r="C16" s="70"/>
      <c r="D16" s="107">
        <v>1022.27</v>
      </c>
      <c r="E16" s="70"/>
      <c r="F16" s="70"/>
      <c r="G16" s="70"/>
      <c r="H16" s="70"/>
      <c r="I16" s="70"/>
      <c r="J16" s="94">
        <f>'Chỉ tiêu tổng thể'!I16</f>
        <v>2964.1</v>
      </c>
      <c r="K16" s="95"/>
      <c r="L16" s="70"/>
      <c r="M16" s="70"/>
      <c r="O16" s="96" t="s">
        <v>238</v>
      </c>
    </row>
  </sheetData>
  <mergeCells count="10">
    <mergeCell ref="N1:N2"/>
    <mergeCell ref="A3:A14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1E58-F93A-4711-B141-327431E95144}">
  <sheetPr>
    <tabColor rgb="FFFF0000"/>
  </sheetPr>
  <dimension ref="A1:T16"/>
  <sheetViews>
    <sheetView zoomScaleNormal="100" workbookViewId="0">
      <selection activeCell="I24" sqref="I24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22.7109375" style="89" customWidth="1"/>
    <col min="17" max="17" width="24.140625" style="89" customWidth="1"/>
    <col min="18" max="18" width="18.140625" style="89" customWidth="1"/>
    <col min="19" max="19" width="17.140625" style="89" customWidth="1"/>
    <col min="20" max="20" width="27.140625" style="89" customWidth="1"/>
    <col min="21" max="16384" width="8.85546875" style="89"/>
  </cols>
  <sheetData>
    <row r="1" spans="1:20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  <c r="O1" s="88"/>
    </row>
    <row r="2" spans="1:20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3" t="s">
        <v>51</v>
      </c>
      <c r="B3" s="173" t="s">
        <v>338</v>
      </c>
      <c r="C3" s="158"/>
      <c r="D3" s="154">
        <v>114.66</v>
      </c>
      <c r="E3" s="155">
        <f>+MAX(F3:I3)</f>
        <v>98.829300716999995</v>
      </c>
      <c r="F3" s="80">
        <v>92.016227208000004</v>
      </c>
      <c r="G3" s="80">
        <v>98.829300716999995</v>
      </c>
      <c r="H3" s="80">
        <v>98.829300716999995</v>
      </c>
      <c r="I3" s="80">
        <v>66.923390623000003</v>
      </c>
      <c r="J3" s="160">
        <f t="shared" ref="J3:J14" si="0">+SUM(F3:I3)</f>
        <v>356.59821926499995</v>
      </c>
      <c r="K3" s="157">
        <f t="shared" ref="K3:K15" si="1">+E3/D3</f>
        <v>0.86193354890109886</v>
      </c>
      <c r="L3" s="154">
        <f t="shared" ref="L3:L15" si="2">+J3/D3</f>
        <v>3.1100490080673291</v>
      </c>
      <c r="M3" s="158">
        <v>4</v>
      </c>
      <c r="N3" s="78"/>
      <c r="P3" s="89">
        <f>100.9</f>
        <v>100.9</v>
      </c>
      <c r="Q3" s="116">
        <f>P3-E3</f>
        <v>2.0706992830000104</v>
      </c>
      <c r="R3" s="123">
        <f>D3</f>
        <v>114.66</v>
      </c>
      <c r="S3" s="89">
        <f>70+((200-R3)*20/100)</f>
        <v>87.067999999999998</v>
      </c>
      <c r="T3" s="116">
        <f>+S3/100*R3-1</f>
        <v>98.832168800000005</v>
      </c>
    </row>
    <row r="4" spans="1:20" x14ac:dyDescent="0.2">
      <c r="A4" s="341"/>
      <c r="B4" s="90" t="s">
        <v>339</v>
      </c>
      <c r="C4" s="78"/>
      <c r="D4" s="83">
        <v>80</v>
      </c>
      <c r="E4" s="106">
        <f t="shared" ref="E4:E13" si="3">+MAX(F4:I4)</f>
        <v>70</v>
      </c>
      <c r="F4" s="80">
        <v>68.195599999999999</v>
      </c>
      <c r="G4" s="80">
        <v>70</v>
      </c>
      <c r="H4" s="80">
        <v>70</v>
      </c>
      <c r="I4" s="80">
        <v>41.475000000000001</v>
      </c>
      <c r="J4" s="81">
        <f t="shared" si="0"/>
        <v>249.67060000000001</v>
      </c>
      <c r="K4" s="82">
        <f t="shared" si="1"/>
        <v>0.875</v>
      </c>
      <c r="L4" s="83">
        <f t="shared" si="2"/>
        <v>3.1208825</v>
      </c>
      <c r="M4" s="78">
        <v>4</v>
      </c>
      <c r="N4" s="78"/>
    </row>
    <row r="5" spans="1:20" x14ac:dyDescent="0.2">
      <c r="A5" s="341"/>
      <c r="B5" s="90" t="s">
        <v>340</v>
      </c>
      <c r="C5" s="78"/>
      <c r="D5" s="83">
        <v>80</v>
      </c>
      <c r="E5" s="106">
        <f t="shared" si="3"/>
        <v>70</v>
      </c>
      <c r="F5" s="80">
        <v>68.195599999999999</v>
      </c>
      <c r="G5" s="80">
        <v>70</v>
      </c>
      <c r="H5" s="80">
        <v>70</v>
      </c>
      <c r="I5" s="80">
        <v>41.475000000000001</v>
      </c>
      <c r="J5" s="81">
        <f t="shared" si="0"/>
        <v>249.67060000000001</v>
      </c>
      <c r="K5" s="82">
        <f t="shared" si="1"/>
        <v>0.875</v>
      </c>
      <c r="L5" s="83">
        <f t="shared" si="2"/>
        <v>3.1208825</v>
      </c>
      <c r="M5" s="78">
        <v>4</v>
      </c>
      <c r="N5" s="78"/>
    </row>
    <row r="6" spans="1:20" x14ac:dyDescent="0.2">
      <c r="A6" s="341"/>
      <c r="B6" s="90" t="s">
        <v>341</v>
      </c>
      <c r="C6" s="78"/>
      <c r="D6" s="83">
        <v>80</v>
      </c>
      <c r="E6" s="106">
        <f t="shared" si="3"/>
        <v>70</v>
      </c>
      <c r="F6" s="80">
        <v>68.195599999999999</v>
      </c>
      <c r="G6" s="80">
        <v>70</v>
      </c>
      <c r="H6" s="80">
        <v>70</v>
      </c>
      <c r="I6" s="80">
        <v>36.910625000000003</v>
      </c>
      <c r="J6" s="81">
        <f t="shared" si="0"/>
        <v>245.10622500000002</v>
      </c>
      <c r="K6" s="82">
        <f t="shared" si="1"/>
        <v>0.875</v>
      </c>
      <c r="L6" s="83">
        <f t="shared" si="2"/>
        <v>3.0638278125000005</v>
      </c>
      <c r="M6" s="78">
        <v>4</v>
      </c>
      <c r="N6" s="78"/>
    </row>
    <row r="7" spans="1:20" x14ac:dyDescent="0.2">
      <c r="A7" s="341"/>
      <c r="B7" s="90" t="s">
        <v>342</v>
      </c>
      <c r="C7" s="78"/>
      <c r="D7" s="83">
        <v>80</v>
      </c>
      <c r="E7" s="106">
        <f t="shared" si="3"/>
        <v>70</v>
      </c>
      <c r="F7" s="80">
        <v>68.195599999999999</v>
      </c>
      <c r="G7" s="80">
        <v>70</v>
      </c>
      <c r="H7" s="80">
        <v>70</v>
      </c>
      <c r="I7" s="80">
        <v>36.725000000000001</v>
      </c>
      <c r="J7" s="81">
        <f t="shared" si="0"/>
        <v>244.92060000000001</v>
      </c>
      <c r="K7" s="82">
        <f t="shared" si="1"/>
        <v>0.875</v>
      </c>
      <c r="L7" s="83">
        <f t="shared" si="2"/>
        <v>3.0615075000000003</v>
      </c>
      <c r="M7" s="78">
        <v>4</v>
      </c>
      <c r="N7" s="78"/>
    </row>
    <row r="8" spans="1:20" x14ac:dyDescent="0.2">
      <c r="A8" s="341"/>
      <c r="B8" s="90" t="s">
        <v>343</v>
      </c>
      <c r="C8" s="78"/>
      <c r="D8" s="83">
        <v>112</v>
      </c>
      <c r="E8" s="106">
        <f t="shared" si="3"/>
        <v>70</v>
      </c>
      <c r="F8" s="80">
        <v>68.415499999999994</v>
      </c>
      <c r="G8" s="80">
        <v>70</v>
      </c>
      <c r="H8" s="80">
        <v>70</v>
      </c>
      <c r="I8" s="80">
        <v>36.725000000000001</v>
      </c>
      <c r="J8" s="81">
        <f t="shared" si="0"/>
        <v>245.1405</v>
      </c>
      <c r="K8" s="82">
        <f t="shared" si="1"/>
        <v>0.625</v>
      </c>
      <c r="L8" s="83">
        <f t="shared" si="2"/>
        <v>2.1887544642857142</v>
      </c>
      <c r="M8" s="78">
        <v>4</v>
      </c>
      <c r="N8" s="78"/>
    </row>
    <row r="9" spans="1:20" x14ac:dyDescent="0.2">
      <c r="A9" s="341"/>
      <c r="B9" s="90" t="s">
        <v>344</v>
      </c>
      <c r="C9" s="78"/>
      <c r="D9" s="83">
        <v>91</v>
      </c>
      <c r="E9" s="106">
        <f t="shared" si="3"/>
        <v>54.000961279999999</v>
      </c>
      <c r="F9" s="80">
        <v>52.66675</v>
      </c>
      <c r="G9" s="80">
        <v>54.000961279999999</v>
      </c>
      <c r="H9" s="80">
        <v>54</v>
      </c>
      <c r="I9" s="80">
        <v>27.86</v>
      </c>
      <c r="J9" s="81">
        <f t="shared" si="0"/>
        <v>188.52771128000001</v>
      </c>
      <c r="K9" s="82">
        <f t="shared" si="1"/>
        <v>0.59341715692307695</v>
      </c>
      <c r="L9" s="83">
        <f t="shared" si="2"/>
        <v>2.071733090989011</v>
      </c>
      <c r="M9" s="78">
        <v>4</v>
      </c>
      <c r="N9" s="78"/>
    </row>
    <row r="10" spans="1:20" x14ac:dyDescent="0.2">
      <c r="A10" s="341"/>
      <c r="B10" s="90" t="s">
        <v>345</v>
      </c>
      <c r="C10" s="78"/>
      <c r="D10" s="83">
        <v>63</v>
      </c>
      <c r="E10" s="106">
        <f t="shared" si="3"/>
        <v>54.002883830000002</v>
      </c>
      <c r="F10" s="80">
        <v>52.445599999999999</v>
      </c>
      <c r="G10" s="80">
        <v>54.002883830000002</v>
      </c>
      <c r="H10" s="80">
        <v>54</v>
      </c>
      <c r="I10" s="80">
        <v>28.040624999999999</v>
      </c>
      <c r="J10" s="81">
        <f t="shared" si="0"/>
        <v>188.48910882999999</v>
      </c>
      <c r="K10" s="82">
        <f t="shared" si="1"/>
        <v>0.8571886322222223</v>
      </c>
      <c r="L10" s="83">
        <f t="shared" si="2"/>
        <v>2.9918906163492061</v>
      </c>
      <c r="M10" s="78">
        <v>4</v>
      </c>
      <c r="N10" s="78"/>
    </row>
    <row r="11" spans="1:20" x14ac:dyDescent="0.2">
      <c r="A11" s="341"/>
      <c r="B11" s="90" t="s">
        <v>346</v>
      </c>
      <c r="C11" s="78"/>
      <c r="D11" s="83">
        <v>63</v>
      </c>
      <c r="E11" s="106">
        <f t="shared" si="3"/>
        <v>54.004806389999999</v>
      </c>
      <c r="F11" s="80">
        <v>52.445599999999999</v>
      </c>
      <c r="G11" s="80">
        <v>54.004806389999999</v>
      </c>
      <c r="H11" s="80">
        <v>54</v>
      </c>
      <c r="I11" s="80">
        <v>32.130000000000003</v>
      </c>
      <c r="J11" s="81">
        <f t="shared" si="0"/>
        <v>192.58040639000001</v>
      </c>
      <c r="K11" s="82">
        <f t="shared" si="1"/>
        <v>0.85721914904761898</v>
      </c>
      <c r="L11" s="83">
        <f t="shared" si="2"/>
        <v>3.0568318474603178</v>
      </c>
      <c r="M11" s="78">
        <v>4</v>
      </c>
      <c r="N11" s="78"/>
    </row>
    <row r="12" spans="1:20" x14ac:dyDescent="0.2">
      <c r="A12" s="341"/>
      <c r="B12" s="90" t="s">
        <v>347</v>
      </c>
      <c r="C12" s="78"/>
      <c r="D12" s="83">
        <v>63</v>
      </c>
      <c r="E12" s="106">
        <f t="shared" si="3"/>
        <v>54.006728950000003</v>
      </c>
      <c r="F12" s="80">
        <v>52.445599999999999</v>
      </c>
      <c r="G12" s="80">
        <v>54.006728950000003</v>
      </c>
      <c r="H12" s="80">
        <v>54</v>
      </c>
      <c r="I12" s="80">
        <v>32.130000000000003</v>
      </c>
      <c r="J12" s="81">
        <f t="shared" si="0"/>
        <v>192.58232895</v>
      </c>
      <c r="K12" s="82">
        <f t="shared" si="1"/>
        <v>0.85724966587301588</v>
      </c>
      <c r="L12" s="83">
        <f t="shared" si="2"/>
        <v>3.0568623642857142</v>
      </c>
      <c r="M12" s="78">
        <v>4</v>
      </c>
      <c r="N12" s="78"/>
    </row>
    <row r="13" spans="1:20" x14ac:dyDescent="0.2">
      <c r="A13" s="341"/>
      <c r="B13" s="90" t="s">
        <v>348</v>
      </c>
      <c r="C13" s="78"/>
      <c r="D13" s="83">
        <v>63</v>
      </c>
      <c r="E13" s="106">
        <f t="shared" si="3"/>
        <v>54.008651499999999</v>
      </c>
      <c r="F13" s="80">
        <v>52.445599999999999</v>
      </c>
      <c r="G13" s="80">
        <v>54.008651499999999</v>
      </c>
      <c r="H13" s="80">
        <v>54</v>
      </c>
      <c r="I13" s="80">
        <v>28.040624999999999</v>
      </c>
      <c r="J13" s="81">
        <f t="shared" si="0"/>
        <v>188.4948765</v>
      </c>
      <c r="K13" s="82">
        <f t="shared" si="1"/>
        <v>0.85728018253968252</v>
      </c>
      <c r="L13" s="83">
        <f t="shared" si="2"/>
        <v>2.9919821666666668</v>
      </c>
      <c r="M13" s="78">
        <v>4</v>
      </c>
      <c r="N13" s="78"/>
      <c r="P13" s="88" t="s">
        <v>629</v>
      </c>
      <c r="Q13" s="88" t="s">
        <v>630</v>
      </c>
      <c r="R13" s="88" t="s">
        <v>5</v>
      </c>
      <c r="S13" s="88" t="s">
        <v>628</v>
      </c>
      <c r="T13" s="88" t="s">
        <v>9</v>
      </c>
    </row>
    <row r="14" spans="1:20" x14ac:dyDescent="0.2">
      <c r="A14" s="344"/>
      <c r="B14" s="173" t="s">
        <v>349</v>
      </c>
      <c r="C14" s="158"/>
      <c r="D14" s="154">
        <v>133.99</v>
      </c>
      <c r="E14" s="155">
        <f>T14</f>
        <v>111.48235980000001</v>
      </c>
      <c r="F14" s="159">
        <f>104.9816105-Q14</f>
        <v>100.76397030000001</v>
      </c>
      <c r="G14" s="159">
        <f>E14</f>
        <v>111.48235980000001</v>
      </c>
      <c r="H14" s="159">
        <f>E14</f>
        <v>111.48235980000001</v>
      </c>
      <c r="I14" s="159">
        <f>75.16-Q14</f>
        <v>70.942359800000006</v>
      </c>
      <c r="J14" s="160">
        <f t="shared" si="0"/>
        <v>394.67104970000008</v>
      </c>
      <c r="K14" s="157">
        <f t="shared" si="1"/>
        <v>0.83201999999999998</v>
      </c>
      <c r="L14" s="154">
        <f t="shared" si="2"/>
        <v>2.9455261564295849</v>
      </c>
      <c r="M14" s="158">
        <v>4</v>
      </c>
      <c r="N14" s="78"/>
      <c r="P14" s="89">
        <f>115.7</f>
        <v>115.7</v>
      </c>
      <c r="Q14" s="116">
        <f>P14-E14</f>
        <v>4.2176401999999911</v>
      </c>
      <c r="R14" s="123">
        <f>D14</f>
        <v>133.99</v>
      </c>
      <c r="S14" s="89">
        <f>70+((200-R14)*20/100)</f>
        <v>83.201999999999998</v>
      </c>
      <c r="T14" s="116">
        <f>+S14/100*R14</f>
        <v>111.48235980000001</v>
      </c>
    </row>
    <row r="15" spans="1:20" x14ac:dyDescent="0.2">
      <c r="A15" s="76" t="s">
        <v>225</v>
      </c>
      <c r="B15" s="92">
        <v>12</v>
      </c>
      <c r="C15" s="78"/>
      <c r="D15" s="83">
        <f>+SUM(D3:D14)</f>
        <v>1023.65</v>
      </c>
      <c r="E15" s="86">
        <f>+SUM(E3:E14)</f>
        <v>830.33569246700017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86">
        <f>+SUM(J3:J14)</f>
        <v>2936.4522259149999</v>
      </c>
      <c r="K15" s="82">
        <f t="shared" si="1"/>
        <v>0.81115194887608089</v>
      </c>
      <c r="L15" s="83">
        <f t="shared" si="2"/>
        <v>2.8686096086699555</v>
      </c>
      <c r="M15" s="78">
        <f>+MAX(M3:M14)</f>
        <v>4</v>
      </c>
    </row>
    <row r="16" spans="1:20" x14ac:dyDescent="0.2">
      <c r="A16" s="93"/>
      <c r="C16" s="70"/>
      <c r="D16" s="176">
        <v>1023.65</v>
      </c>
      <c r="E16" s="70"/>
      <c r="F16" s="70"/>
      <c r="G16" s="70"/>
      <c r="H16" s="70"/>
      <c r="I16" s="70"/>
      <c r="J16" s="94">
        <f>'Chỉ tiêu tổng thể'!I17</f>
        <v>2950.9</v>
      </c>
      <c r="K16" s="95"/>
      <c r="L16" s="70"/>
      <c r="M16" s="70"/>
      <c r="O16" s="96" t="s">
        <v>238</v>
      </c>
    </row>
  </sheetData>
  <mergeCells count="10">
    <mergeCell ref="N1:N2"/>
    <mergeCell ref="A3:A14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501A-FDEF-408C-B107-5B4579D046AA}">
  <sheetPr>
    <tabColor rgb="FFFF0000"/>
  </sheetPr>
  <dimension ref="A1:T16"/>
  <sheetViews>
    <sheetView zoomScale="115" zoomScaleNormal="115" workbookViewId="0">
      <selection activeCell="B3" sqref="B3:B14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0" width="8" style="89" customWidth="1"/>
    <col min="11" max="13" width="6.7109375" style="89" customWidth="1"/>
    <col min="14" max="14" width="6.7109375" style="68" customWidth="1"/>
    <col min="15" max="15" width="8.85546875" style="89"/>
    <col min="16" max="16" width="23.7109375" style="89" customWidth="1"/>
    <col min="17" max="17" width="24.140625" style="89" customWidth="1"/>
    <col min="18" max="19" width="17.42578125" style="89" customWidth="1"/>
    <col min="20" max="20" width="18.570312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20" ht="54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3" t="s">
        <v>54</v>
      </c>
      <c r="B3" s="90" t="s">
        <v>350</v>
      </c>
      <c r="C3" s="78"/>
      <c r="D3" s="154">
        <v>134.46</v>
      </c>
      <c r="E3" s="155">
        <f>T3</f>
        <v>111.74701680000001</v>
      </c>
      <c r="F3" s="159">
        <f>104.98-Q3</f>
        <v>104.42701680000002</v>
      </c>
      <c r="G3" s="159">
        <f>E3</f>
        <v>111.74701680000001</v>
      </c>
      <c r="H3" s="159">
        <f>E3</f>
        <v>111.74701680000001</v>
      </c>
      <c r="I3" s="159">
        <f>75.15-Q3</f>
        <v>74.59701680000002</v>
      </c>
      <c r="J3" s="160">
        <f t="shared" ref="J3:J14" si="0">+SUM(F3:I3)</f>
        <v>402.51806720000002</v>
      </c>
      <c r="K3" s="157">
        <f t="shared" ref="K3:K15" si="1">+E3/D3</f>
        <v>0.83108000000000004</v>
      </c>
      <c r="L3" s="83">
        <f t="shared" ref="L3:L15" si="2">+J3/D3</f>
        <v>2.9935896712777033</v>
      </c>
      <c r="M3" s="78">
        <v>4</v>
      </c>
      <c r="N3" s="78"/>
      <c r="P3" s="89">
        <f>112.3</f>
        <v>112.3</v>
      </c>
      <c r="Q3" s="116">
        <f>P3-E3</f>
        <v>0.55298319999998569</v>
      </c>
      <c r="R3" s="123">
        <f>D3</f>
        <v>134.46</v>
      </c>
      <c r="S3" s="123">
        <f>70+((200-R3)*20/100)</f>
        <v>83.108000000000004</v>
      </c>
      <c r="T3" s="116">
        <f>+S3/100*R3</f>
        <v>111.74701680000001</v>
      </c>
    </row>
    <row r="4" spans="1:20" x14ac:dyDescent="0.2">
      <c r="A4" s="341"/>
      <c r="B4" s="90" t="s">
        <v>351</v>
      </c>
      <c r="C4" s="78"/>
      <c r="D4" s="83">
        <v>63</v>
      </c>
      <c r="E4" s="106">
        <f t="shared" ref="E4:E13" si="3">+MAX(F4:I4)</f>
        <v>54</v>
      </c>
      <c r="F4" s="80">
        <v>52.4</v>
      </c>
      <c r="G4" s="80">
        <v>54</v>
      </c>
      <c r="H4" s="80">
        <v>54</v>
      </c>
      <c r="I4" s="80">
        <v>28</v>
      </c>
      <c r="J4" s="81">
        <f t="shared" si="0"/>
        <v>188.4</v>
      </c>
      <c r="K4" s="82">
        <f t="shared" si="1"/>
        <v>0.8571428571428571</v>
      </c>
      <c r="L4" s="83">
        <f t="shared" si="2"/>
        <v>2.9904761904761905</v>
      </c>
      <c r="M4" s="78">
        <v>4</v>
      </c>
      <c r="N4" s="78"/>
    </row>
    <row r="5" spans="1:20" x14ac:dyDescent="0.2">
      <c r="A5" s="341"/>
      <c r="B5" s="90" t="s">
        <v>352</v>
      </c>
      <c r="C5" s="78"/>
      <c r="D5" s="83">
        <v>63</v>
      </c>
      <c r="E5" s="106">
        <f t="shared" si="3"/>
        <v>54</v>
      </c>
      <c r="F5" s="80">
        <v>52.4</v>
      </c>
      <c r="G5" s="80">
        <v>54</v>
      </c>
      <c r="H5" s="80">
        <v>54</v>
      </c>
      <c r="I5" s="80">
        <v>32.1</v>
      </c>
      <c r="J5" s="81">
        <f t="shared" si="0"/>
        <v>192.5</v>
      </c>
      <c r="K5" s="82">
        <f t="shared" si="1"/>
        <v>0.8571428571428571</v>
      </c>
      <c r="L5" s="83">
        <f t="shared" si="2"/>
        <v>3.0555555555555554</v>
      </c>
      <c r="M5" s="78">
        <v>4</v>
      </c>
      <c r="N5" s="78"/>
    </row>
    <row r="6" spans="1:20" x14ac:dyDescent="0.2">
      <c r="A6" s="341"/>
      <c r="B6" s="90" t="s">
        <v>353</v>
      </c>
      <c r="C6" s="78"/>
      <c r="D6" s="83">
        <v>63</v>
      </c>
      <c r="E6" s="106">
        <f t="shared" si="3"/>
        <v>54</v>
      </c>
      <c r="F6" s="80">
        <v>52.4</v>
      </c>
      <c r="G6" s="80">
        <v>54</v>
      </c>
      <c r="H6" s="80">
        <v>54</v>
      </c>
      <c r="I6" s="80">
        <v>32.1</v>
      </c>
      <c r="J6" s="81">
        <f t="shared" si="0"/>
        <v>192.5</v>
      </c>
      <c r="K6" s="82">
        <f t="shared" si="1"/>
        <v>0.8571428571428571</v>
      </c>
      <c r="L6" s="83">
        <f t="shared" si="2"/>
        <v>3.0555555555555554</v>
      </c>
      <c r="M6" s="78">
        <v>4</v>
      </c>
      <c r="N6" s="78"/>
    </row>
    <row r="7" spans="1:20" x14ac:dyDescent="0.2">
      <c r="A7" s="341"/>
      <c r="B7" s="90" t="s">
        <v>354</v>
      </c>
      <c r="C7" s="78"/>
      <c r="D7" s="83">
        <v>63</v>
      </c>
      <c r="E7" s="106">
        <f t="shared" si="3"/>
        <v>54</v>
      </c>
      <c r="F7" s="80">
        <v>52.4</v>
      </c>
      <c r="G7" s="80">
        <v>54</v>
      </c>
      <c r="H7" s="80">
        <v>54</v>
      </c>
      <c r="I7" s="80">
        <v>28</v>
      </c>
      <c r="J7" s="81">
        <f t="shared" si="0"/>
        <v>188.4</v>
      </c>
      <c r="K7" s="82">
        <f t="shared" si="1"/>
        <v>0.8571428571428571</v>
      </c>
      <c r="L7" s="83">
        <f t="shared" si="2"/>
        <v>2.9904761904761905</v>
      </c>
      <c r="M7" s="78">
        <v>4</v>
      </c>
      <c r="N7" s="78"/>
    </row>
    <row r="8" spans="1:20" x14ac:dyDescent="0.2">
      <c r="A8" s="341"/>
      <c r="B8" s="90" t="s">
        <v>355</v>
      </c>
      <c r="C8" s="78"/>
      <c r="D8" s="83">
        <v>91</v>
      </c>
      <c r="E8" s="106">
        <f t="shared" si="3"/>
        <v>54</v>
      </c>
      <c r="F8" s="80">
        <v>52.67</v>
      </c>
      <c r="G8" s="80">
        <v>54</v>
      </c>
      <c r="H8" s="80">
        <v>54</v>
      </c>
      <c r="I8" s="80">
        <v>27.85</v>
      </c>
      <c r="J8" s="81">
        <f t="shared" si="0"/>
        <v>188.52</v>
      </c>
      <c r="K8" s="82">
        <f t="shared" si="1"/>
        <v>0.59340659340659341</v>
      </c>
      <c r="L8" s="83">
        <f t="shared" si="2"/>
        <v>2.0716483516483519</v>
      </c>
      <c r="M8" s="78">
        <v>4</v>
      </c>
      <c r="N8" s="78"/>
    </row>
    <row r="9" spans="1:20" x14ac:dyDescent="0.2">
      <c r="A9" s="341"/>
      <c r="B9" s="90" t="s">
        <v>356</v>
      </c>
      <c r="C9" s="78"/>
      <c r="D9" s="83">
        <v>111.65</v>
      </c>
      <c r="E9" s="106">
        <f t="shared" si="3"/>
        <v>69.650000000000006</v>
      </c>
      <c r="F9" s="80">
        <v>68.0655</v>
      </c>
      <c r="G9" s="80">
        <v>69.650000000000006</v>
      </c>
      <c r="H9" s="80">
        <v>69.650000000000006</v>
      </c>
      <c r="I9" s="80">
        <v>37.75</v>
      </c>
      <c r="J9" s="81">
        <f t="shared" si="0"/>
        <v>245.11550000000003</v>
      </c>
      <c r="K9" s="82">
        <f t="shared" si="1"/>
        <v>0.62382445141065834</v>
      </c>
      <c r="L9" s="83">
        <f t="shared" si="2"/>
        <v>2.1953918495297806</v>
      </c>
      <c r="M9" s="78">
        <v>4</v>
      </c>
      <c r="N9" s="78"/>
    </row>
    <row r="10" spans="1:20" x14ac:dyDescent="0.2">
      <c r="A10" s="341"/>
      <c r="B10" s="90" t="s">
        <v>357</v>
      </c>
      <c r="C10" s="78"/>
      <c r="D10" s="83">
        <v>79.75</v>
      </c>
      <c r="E10" s="106">
        <f t="shared" si="3"/>
        <v>69.650000000000006</v>
      </c>
      <c r="F10" s="80">
        <v>67.845600000000005</v>
      </c>
      <c r="G10" s="80">
        <v>69.650000000000006</v>
      </c>
      <c r="H10" s="80">
        <v>69.650000000000006</v>
      </c>
      <c r="I10" s="80">
        <v>37.75</v>
      </c>
      <c r="J10" s="81">
        <f t="shared" si="0"/>
        <v>244.89560000000003</v>
      </c>
      <c r="K10" s="82">
        <f t="shared" si="1"/>
        <v>0.87335423197492168</v>
      </c>
      <c r="L10" s="83">
        <f t="shared" si="2"/>
        <v>3.0707912225705334</v>
      </c>
      <c r="M10" s="78">
        <v>4</v>
      </c>
      <c r="N10" s="78"/>
    </row>
    <row r="11" spans="1:20" x14ac:dyDescent="0.2">
      <c r="A11" s="341"/>
      <c r="B11" s="90" t="s">
        <v>358</v>
      </c>
      <c r="C11" s="78"/>
      <c r="D11" s="83">
        <v>79.75</v>
      </c>
      <c r="E11" s="106">
        <f t="shared" si="3"/>
        <v>69.650000000000006</v>
      </c>
      <c r="F11" s="80">
        <v>67.845600000000005</v>
      </c>
      <c r="G11" s="80">
        <v>69.650000000000006</v>
      </c>
      <c r="H11" s="80">
        <v>69.650000000000006</v>
      </c>
      <c r="I11" s="80">
        <v>37.935625000000002</v>
      </c>
      <c r="J11" s="81">
        <f t="shared" si="0"/>
        <v>245.08122500000002</v>
      </c>
      <c r="K11" s="82">
        <f t="shared" si="1"/>
        <v>0.87335423197492168</v>
      </c>
      <c r="L11" s="83">
        <f t="shared" si="2"/>
        <v>3.0731188087774295</v>
      </c>
      <c r="M11" s="78">
        <v>4</v>
      </c>
      <c r="N11" s="78"/>
    </row>
    <row r="12" spans="1:20" x14ac:dyDescent="0.2">
      <c r="A12" s="341"/>
      <c r="B12" s="90" t="s">
        <v>359</v>
      </c>
      <c r="C12" s="78"/>
      <c r="D12" s="83">
        <v>79.75</v>
      </c>
      <c r="E12" s="106">
        <f t="shared" si="3"/>
        <v>69.650000000000006</v>
      </c>
      <c r="F12" s="80">
        <v>67.845600000000005</v>
      </c>
      <c r="G12" s="80">
        <v>69.650000000000006</v>
      </c>
      <c r="H12" s="80">
        <v>69.650000000000006</v>
      </c>
      <c r="I12" s="80">
        <v>42.55</v>
      </c>
      <c r="J12" s="81">
        <f t="shared" si="0"/>
        <v>249.69560000000001</v>
      </c>
      <c r="K12" s="82">
        <f t="shared" si="1"/>
        <v>0.87335423197492168</v>
      </c>
      <c r="L12" s="83">
        <f t="shared" si="2"/>
        <v>3.1309793103448276</v>
      </c>
      <c r="M12" s="78">
        <v>4</v>
      </c>
      <c r="N12" s="78"/>
    </row>
    <row r="13" spans="1:20" x14ac:dyDescent="0.2">
      <c r="A13" s="341"/>
      <c r="B13" s="90" t="s">
        <v>360</v>
      </c>
      <c r="C13" s="78"/>
      <c r="D13" s="83">
        <v>79.75</v>
      </c>
      <c r="E13" s="106">
        <f t="shared" si="3"/>
        <v>69.650000000000006</v>
      </c>
      <c r="F13" s="80">
        <v>67.845600000000005</v>
      </c>
      <c r="G13" s="80">
        <v>69.650000000000006</v>
      </c>
      <c r="H13" s="80">
        <v>69.650000000000006</v>
      </c>
      <c r="I13" s="80">
        <v>42.55</v>
      </c>
      <c r="J13" s="81">
        <f t="shared" si="0"/>
        <v>249.69560000000001</v>
      </c>
      <c r="K13" s="82">
        <f t="shared" si="1"/>
        <v>0.87335423197492168</v>
      </c>
      <c r="L13" s="83">
        <f t="shared" si="2"/>
        <v>3.1309793103448276</v>
      </c>
      <c r="M13" s="78">
        <v>4</v>
      </c>
      <c r="N13" s="78"/>
    </row>
    <row r="14" spans="1:20" x14ac:dyDescent="0.2">
      <c r="A14" s="344"/>
      <c r="B14" s="90" t="s">
        <v>361</v>
      </c>
      <c r="C14" s="78"/>
      <c r="D14" s="154">
        <v>115.27</v>
      </c>
      <c r="E14" s="155">
        <f>+MAX(F14:I14)</f>
        <v>98.760888488999996</v>
      </c>
      <c r="F14" s="80">
        <v>92.043342472000006</v>
      </c>
      <c r="G14" s="80">
        <v>98.760888488999996</v>
      </c>
      <c r="H14" s="80">
        <v>98.760888488999996</v>
      </c>
      <c r="I14" s="80">
        <v>68.306819934999993</v>
      </c>
      <c r="J14" s="160">
        <f t="shared" si="0"/>
        <v>357.87193938500002</v>
      </c>
      <c r="K14" s="157">
        <f t="shared" si="1"/>
        <v>0.85677876714669909</v>
      </c>
      <c r="L14" s="83">
        <f t="shared" si="2"/>
        <v>3.1046407511494754</v>
      </c>
      <c r="M14" s="78">
        <v>4</v>
      </c>
      <c r="N14" s="78"/>
      <c r="P14" s="89">
        <f>100.9</f>
        <v>100.9</v>
      </c>
      <c r="Q14" s="116">
        <f>P14-E14</f>
        <v>2.1391115110000101</v>
      </c>
      <c r="R14" s="123">
        <f>D14</f>
        <v>115.27</v>
      </c>
      <c r="S14" s="123">
        <f>70+((200-R14)*20/100)</f>
        <v>86.945999999999998</v>
      </c>
      <c r="T14" s="116">
        <f>+S14/100*R14</f>
        <v>100.22265419999999</v>
      </c>
    </row>
    <row r="15" spans="1:20" x14ac:dyDescent="0.2">
      <c r="A15" s="76" t="s">
        <v>225</v>
      </c>
      <c r="B15" s="92">
        <v>12</v>
      </c>
      <c r="C15" s="78"/>
      <c r="D15" s="83">
        <f>+SUM(D3:D14)</f>
        <v>1023.38</v>
      </c>
      <c r="E15" s="86">
        <f>+SUM(E3:E14)</f>
        <v>828.75790528899984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86">
        <f>+SUM(J3:J14)</f>
        <v>2945.1935315850005</v>
      </c>
      <c r="K15" s="82">
        <f t="shared" si="1"/>
        <v>0.8098242151390489</v>
      </c>
      <c r="L15" s="83">
        <f t="shared" si="2"/>
        <v>2.8779080415730234</v>
      </c>
      <c r="M15" s="78">
        <f>+MAX(M3:M14)</f>
        <v>4</v>
      </c>
    </row>
    <row r="16" spans="1:20" x14ac:dyDescent="0.2">
      <c r="A16" s="93"/>
      <c r="C16" s="70"/>
      <c r="D16" s="107">
        <v>1023.38</v>
      </c>
      <c r="E16" s="70"/>
      <c r="F16" s="70"/>
      <c r="G16" s="70"/>
      <c r="H16" s="70"/>
      <c r="I16" s="70"/>
      <c r="J16" s="94">
        <f>'Chỉ tiêu tổng thể'!I18</f>
        <v>2950.1</v>
      </c>
      <c r="K16" s="95"/>
      <c r="L16" s="70"/>
      <c r="M16" s="70"/>
      <c r="O16" s="96" t="s">
        <v>238</v>
      </c>
    </row>
  </sheetData>
  <mergeCells count="10">
    <mergeCell ref="N1:N2"/>
    <mergeCell ref="A3:A14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6FB4-41F3-41CF-86FD-758D2E5A606B}">
  <sheetPr>
    <tabColor rgb="FFFF0000"/>
  </sheetPr>
  <dimension ref="A1:T21"/>
  <sheetViews>
    <sheetView zoomScale="115" zoomScaleNormal="115" workbookViewId="0">
      <selection activeCell="B3" sqref="B3:B1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25" style="89" customWidth="1"/>
    <col min="17" max="17" width="24.140625" style="89" customWidth="1"/>
    <col min="18" max="18" width="13.140625" style="89" customWidth="1"/>
    <col min="19" max="19" width="15.85546875" style="89" customWidth="1"/>
    <col min="20" max="20" width="17.710937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342" t="s">
        <v>57</v>
      </c>
      <c r="B3" s="90" t="s">
        <v>362</v>
      </c>
      <c r="C3" s="78"/>
      <c r="D3" s="78">
        <v>120</v>
      </c>
      <c r="E3" s="106">
        <f t="shared" ref="E3:E10" si="0">+MAX(F3:I3)</f>
        <v>78</v>
      </c>
      <c r="F3" s="108">
        <v>75.851600000000005</v>
      </c>
      <c r="G3" s="108">
        <v>78</v>
      </c>
      <c r="H3" s="108">
        <v>78</v>
      </c>
      <c r="I3" s="108">
        <v>41.07</v>
      </c>
      <c r="J3" s="81">
        <f t="shared" ref="J3:J10" si="1">+SUM(F3:I3)</f>
        <v>272.92160000000001</v>
      </c>
      <c r="K3" s="82">
        <f t="shared" ref="K3:K11" si="2">+E3/D3</f>
        <v>0.65</v>
      </c>
      <c r="L3" s="83">
        <f t="shared" ref="L3:L11" si="3">+J3/D3</f>
        <v>2.2743466666666667</v>
      </c>
      <c r="M3" s="78">
        <v>4</v>
      </c>
      <c r="N3" s="78"/>
    </row>
    <row r="4" spans="1:20" x14ac:dyDescent="0.2">
      <c r="A4" s="342"/>
      <c r="B4" s="90" t="s">
        <v>363</v>
      </c>
      <c r="C4" s="78"/>
      <c r="D4" s="78">
        <v>90</v>
      </c>
      <c r="E4" s="106">
        <f t="shared" si="0"/>
        <v>78</v>
      </c>
      <c r="F4" s="108">
        <v>75.760750000000002</v>
      </c>
      <c r="G4" s="108">
        <v>78</v>
      </c>
      <c r="H4" s="108">
        <v>78</v>
      </c>
      <c r="I4" s="108">
        <v>46.77</v>
      </c>
      <c r="J4" s="81">
        <f t="shared" si="1"/>
        <v>278.53075000000001</v>
      </c>
      <c r="K4" s="82">
        <f t="shared" si="2"/>
        <v>0.8666666666666667</v>
      </c>
      <c r="L4" s="83">
        <f t="shared" si="3"/>
        <v>3.0947861111111115</v>
      </c>
      <c r="M4" s="78">
        <v>4</v>
      </c>
      <c r="N4" s="78"/>
    </row>
    <row r="5" spans="1:20" x14ac:dyDescent="0.2">
      <c r="A5" s="342"/>
      <c r="B5" s="90" t="s">
        <v>364</v>
      </c>
      <c r="C5" s="78"/>
      <c r="D5" s="78">
        <v>90</v>
      </c>
      <c r="E5" s="106">
        <f t="shared" si="0"/>
        <v>78</v>
      </c>
      <c r="F5" s="108">
        <v>75.760750000000002</v>
      </c>
      <c r="G5" s="108">
        <v>78</v>
      </c>
      <c r="H5" s="108">
        <v>78</v>
      </c>
      <c r="I5" s="108">
        <v>46.77</v>
      </c>
      <c r="J5" s="81">
        <f t="shared" si="1"/>
        <v>278.53075000000001</v>
      </c>
      <c r="K5" s="82">
        <f t="shared" si="2"/>
        <v>0.8666666666666667</v>
      </c>
      <c r="L5" s="83">
        <f t="shared" si="3"/>
        <v>3.0947861111111115</v>
      </c>
      <c r="M5" s="78">
        <v>4</v>
      </c>
      <c r="N5" s="78"/>
    </row>
    <row r="6" spans="1:20" x14ac:dyDescent="0.2">
      <c r="A6" s="342"/>
      <c r="B6" s="90" t="s">
        <v>365</v>
      </c>
      <c r="C6" s="78"/>
      <c r="D6" s="78">
        <v>109.07</v>
      </c>
      <c r="E6" s="106">
        <f t="shared" si="0"/>
        <v>91.516409999999993</v>
      </c>
      <c r="F6" s="108">
        <v>84.773740000000004</v>
      </c>
      <c r="G6" s="108">
        <v>91.516409999999993</v>
      </c>
      <c r="H6" s="108">
        <v>91.516409999999993</v>
      </c>
      <c r="I6" s="108">
        <v>58.728450000000002</v>
      </c>
      <c r="J6" s="81">
        <f t="shared" si="1"/>
        <v>326.53501</v>
      </c>
      <c r="K6" s="82">
        <f t="shared" si="2"/>
        <v>0.83906124507197211</v>
      </c>
      <c r="L6" s="83">
        <f t="shared" si="3"/>
        <v>2.9938114055193914</v>
      </c>
      <c r="M6" s="78">
        <v>4</v>
      </c>
      <c r="N6" s="78"/>
      <c r="P6" s="88" t="s">
        <v>629</v>
      </c>
      <c r="Q6" s="88" t="s">
        <v>630</v>
      </c>
      <c r="R6" s="88" t="s">
        <v>5</v>
      </c>
      <c r="S6" s="88" t="s">
        <v>628</v>
      </c>
      <c r="T6" s="88" t="s">
        <v>9</v>
      </c>
    </row>
    <row r="7" spans="1:20" x14ac:dyDescent="0.2">
      <c r="A7" s="342"/>
      <c r="B7" s="90" t="s">
        <v>366</v>
      </c>
      <c r="C7" s="78"/>
      <c r="D7" s="158">
        <v>153.44</v>
      </c>
      <c r="E7" s="155">
        <f>T7</f>
        <v>121.69633279999999</v>
      </c>
      <c r="F7" s="161">
        <f>123.1531-Q7</f>
        <v>113.34943279999999</v>
      </c>
      <c r="G7" s="161">
        <f>E7</f>
        <v>121.69633279999999</v>
      </c>
      <c r="H7" s="161">
        <f>E7</f>
        <v>121.69633279999999</v>
      </c>
      <c r="I7" s="161">
        <f>96.14356-Q7</f>
        <v>86.339892799999987</v>
      </c>
      <c r="J7" s="160">
        <f t="shared" si="1"/>
        <v>443.08199119999995</v>
      </c>
      <c r="K7" s="157">
        <f t="shared" si="2"/>
        <v>0.79311999999999994</v>
      </c>
      <c r="L7" s="83">
        <f t="shared" si="3"/>
        <v>2.8876563555787276</v>
      </c>
      <c r="M7" s="78">
        <v>4</v>
      </c>
      <c r="N7" s="78"/>
      <c r="P7" s="89">
        <f>131.5</f>
        <v>131.5</v>
      </c>
      <c r="Q7" s="116">
        <f>P7-E7</f>
        <v>9.8036672000000067</v>
      </c>
      <c r="R7" s="89">
        <f>D7</f>
        <v>153.44</v>
      </c>
      <c r="S7" s="89">
        <f>70+((200-R7)*20/100)</f>
        <v>79.311999999999998</v>
      </c>
      <c r="T7" s="116">
        <f>+S7/100*R7</f>
        <v>121.69633279999999</v>
      </c>
    </row>
    <row r="8" spans="1:20" x14ac:dyDescent="0.2">
      <c r="A8" s="342"/>
      <c r="B8" s="90" t="s">
        <v>367</v>
      </c>
      <c r="C8" s="78"/>
      <c r="D8" s="78">
        <v>75</v>
      </c>
      <c r="E8" s="106">
        <f t="shared" si="0"/>
        <v>65</v>
      </c>
      <c r="F8" s="108">
        <v>63.195599999999999</v>
      </c>
      <c r="G8" s="108">
        <v>65</v>
      </c>
      <c r="H8" s="108">
        <v>65</v>
      </c>
      <c r="I8" s="108">
        <v>38.975000000000001</v>
      </c>
      <c r="J8" s="81">
        <f t="shared" si="1"/>
        <v>232.17060000000001</v>
      </c>
      <c r="K8" s="82">
        <f t="shared" si="2"/>
        <v>0.8666666666666667</v>
      </c>
      <c r="L8" s="83">
        <f t="shared" si="3"/>
        <v>3.0956079999999999</v>
      </c>
      <c r="M8" s="78">
        <v>4</v>
      </c>
      <c r="N8" s="78"/>
    </row>
    <row r="9" spans="1:20" x14ac:dyDescent="0.2">
      <c r="A9" s="342"/>
      <c r="B9" s="90" t="s">
        <v>368</v>
      </c>
      <c r="C9" s="78"/>
      <c r="D9" s="78">
        <v>75</v>
      </c>
      <c r="E9" s="106">
        <f t="shared" si="0"/>
        <v>65</v>
      </c>
      <c r="F9" s="108">
        <v>63.195599999999999</v>
      </c>
      <c r="G9" s="108">
        <v>65</v>
      </c>
      <c r="H9" s="108">
        <v>65</v>
      </c>
      <c r="I9" s="108">
        <v>38.975000000000001</v>
      </c>
      <c r="J9" s="81">
        <f t="shared" si="1"/>
        <v>232.17060000000001</v>
      </c>
      <c r="K9" s="82">
        <f t="shared" si="2"/>
        <v>0.8666666666666667</v>
      </c>
      <c r="L9" s="83">
        <f t="shared" si="3"/>
        <v>3.0956079999999999</v>
      </c>
      <c r="M9" s="78">
        <v>4</v>
      </c>
      <c r="N9" s="78"/>
    </row>
    <row r="10" spans="1:20" x14ac:dyDescent="0.2">
      <c r="A10" s="342"/>
      <c r="B10" s="90" t="s">
        <v>369</v>
      </c>
      <c r="C10" s="78"/>
      <c r="D10" s="78">
        <v>105</v>
      </c>
      <c r="E10" s="106">
        <f t="shared" si="0"/>
        <v>65</v>
      </c>
      <c r="F10" s="108">
        <v>63.415500000000002</v>
      </c>
      <c r="G10" s="108">
        <v>65</v>
      </c>
      <c r="H10" s="108">
        <v>65</v>
      </c>
      <c r="I10" s="108">
        <v>34.419750000000001</v>
      </c>
      <c r="J10" s="81">
        <f t="shared" si="1"/>
        <v>227.83525</v>
      </c>
      <c r="K10" s="82">
        <f t="shared" si="2"/>
        <v>0.61904761904761907</v>
      </c>
      <c r="L10" s="83">
        <f t="shared" si="3"/>
        <v>2.169859523809524</v>
      </c>
      <c r="M10" s="78">
        <v>4</v>
      </c>
      <c r="N10" s="78"/>
    </row>
    <row r="11" spans="1:20" x14ac:dyDescent="0.2">
      <c r="A11" s="76" t="s">
        <v>225</v>
      </c>
      <c r="B11" s="92">
        <v>8</v>
      </c>
      <c r="C11" s="78"/>
      <c r="D11" s="78">
        <f>+SUM(D3:D10)</f>
        <v>817.51</v>
      </c>
      <c r="E11" s="86">
        <f>+SUM(E3:E10)</f>
        <v>642.2127428</v>
      </c>
      <c r="F11" s="85" t="s">
        <v>237</v>
      </c>
      <c r="G11" s="85" t="s">
        <v>237</v>
      </c>
      <c r="H11" s="85" t="s">
        <v>237</v>
      </c>
      <c r="I11" s="85" t="s">
        <v>237</v>
      </c>
      <c r="J11" s="86">
        <f>+SUM(J3:J10)</f>
        <v>2291.7765512000001</v>
      </c>
      <c r="K11" s="82">
        <f t="shared" si="2"/>
        <v>0.78557172731832026</v>
      </c>
      <c r="L11" s="83">
        <f t="shared" si="3"/>
        <v>2.8033621010140548</v>
      </c>
      <c r="M11" s="78">
        <f>+MAX(M3:M10)</f>
        <v>4</v>
      </c>
      <c r="N11" s="78"/>
    </row>
    <row r="12" spans="1:20" x14ac:dyDescent="0.2">
      <c r="A12" s="93"/>
      <c r="C12" s="70"/>
      <c r="D12" s="70">
        <v>817.51</v>
      </c>
      <c r="E12" s="70"/>
      <c r="F12" s="70"/>
      <c r="G12" s="70"/>
      <c r="H12" s="70"/>
      <c r="I12" s="70"/>
      <c r="J12" s="70">
        <v>2331</v>
      </c>
      <c r="K12" s="95"/>
      <c r="L12" s="70"/>
      <c r="M12" s="70"/>
      <c r="N12" s="78"/>
      <c r="O12" s="96" t="s">
        <v>238</v>
      </c>
    </row>
    <row r="13" spans="1:20" x14ac:dyDescent="0.2">
      <c r="A13" s="93"/>
      <c r="C13" s="70"/>
      <c r="D13" s="70"/>
      <c r="E13" s="70"/>
      <c r="F13" s="70"/>
      <c r="G13" s="70"/>
      <c r="H13" s="70"/>
      <c r="I13" s="70"/>
      <c r="J13" s="70"/>
      <c r="K13" s="95"/>
      <c r="L13" s="70"/>
      <c r="M13" s="70"/>
      <c r="N13" s="78"/>
    </row>
    <row r="14" spans="1:20" x14ac:dyDescent="0.2">
      <c r="A14" s="93"/>
      <c r="C14" s="70"/>
      <c r="D14" s="70"/>
      <c r="E14" s="70"/>
      <c r="F14" s="70"/>
      <c r="G14" s="70"/>
      <c r="H14" s="70"/>
      <c r="I14" s="70"/>
      <c r="J14" s="70"/>
      <c r="K14" s="95"/>
      <c r="L14" s="70"/>
      <c r="M14" s="70"/>
      <c r="N14" s="78"/>
    </row>
    <row r="15" spans="1:20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20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</sheetData>
  <mergeCells count="10">
    <mergeCell ref="N1:N2"/>
    <mergeCell ref="L1:L2"/>
    <mergeCell ref="M1:M2"/>
    <mergeCell ref="A3:A10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2B47-BFAE-4EA6-B480-DA9C0E06DC94}">
  <dimension ref="A1:R428"/>
  <sheetViews>
    <sheetView topLeftCell="A351" zoomScale="145" zoomScaleNormal="145" workbookViewId="0">
      <selection activeCell="T378" sqref="T378"/>
    </sheetView>
  </sheetViews>
  <sheetFormatPr defaultColWidth="9.140625" defaultRowHeight="15.75" x14ac:dyDescent="0.25"/>
  <cols>
    <col min="1" max="1" width="3.85546875" style="232" customWidth="1"/>
    <col min="2" max="2" width="5.7109375" style="232" customWidth="1"/>
    <col min="3" max="3" width="13.85546875" style="232" customWidth="1"/>
    <col min="4" max="5" width="9" style="232" hidden="1" customWidth="1"/>
    <col min="6" max="6" width="7.140625" style="270" customWidth="1"/>
    <col min="7" max="7" width="9" style="270" hidden="1" customWidth="1"/>
    <col min="8" max="10" width="9" style="232" hidden="1" customWidth="1"/>
    <col min="11" max="14" width="9" style="289" customWidth="1"/>
    <col min="15" max="15" width="9" style="289" hidden="1" customWidth="1"/>
    <col min="16" max="16" width="9" style="289" customWidth="1"/>
    <col min="17" max="17" width="10" style="290" customWidth="1"/>
    <col min="18" max="18" width="1.42578125" style="290" hidden="1" customWidth="1"/>
    <col min="19" max="21" width="9" style="232" customWidth="1"/>
    <col min="22" max="16384" width="9.140625" style="232"/>
  </cols>
  <sheetData>
    <row r="1" spans="1:18" ht="45.75" hidden="1" customHeight="1" thickBot="1" x14ac:dyDescent="0.3">
      <c r="F1" s="310"/>
      <c r="G1" s="310"/>
      <c r="H1" s="233" t="s">
        <v>647</v>
      </c>
      <c r="I1" s="234"/>
      <c r="J1" s="234"/>
      <c r="K1" s="235" t="s">
        <v>648</v>
      </c>
      <c r="L1" s="236"/>
      <c r="M1" s="236"/>
      <c r="N1" s="236"/>
      <c r="O1" s="236"/>
      <c r="P1" s="236"/>
      <c r="Q1" s="236"/>
      <c r="R1" s="236"/>
    </row>
    <row r="2" spans="1:18" ht="300" hidden="1" thickBot="1" x14ac:dyDescent="0.3">
      <c r="B2" s="237" t="s">
        <v>1140</v>
      </c>
      <c r="C2" s="238" t="s">
        <v>1141</v>
      </c>
      <c r="D2" s="238" t="s">
        <v>650</v>
      </c>
      <c r="E2" s="238" t="s">
        <v>651</v>
      </c>
      <c r="F2" s="239" t="s">
        <v>652</v>
      </c>
      <c r="G2" s="239" t="s">
        <v>653</v>
      </c>
      <c r="H2" s="311" t="s">
        <v>654</v>
      </c>
      <c r="I2" s="312"/>
      <c r="J2" s="240" t="s">
        <v>1145</v>
      </c>
      <c r="K2" s="241" t="s">
        <v>655</v>
      </c>
      <c r="L2" s="241" t="s">
        <v>656</v>
      </c>
      <c r="M2" s="241" t="s">
        <v>657</v>
      </c>
      <c r="N2" s="241" t="s">
        <v>658</v>
      </c>
      <c r="O2" s="241" t="s">
        <v>9</v>
      </c>
      <c r="P2" s="241" t="s">
        <v>659</v>
      </c>
      <c r="Q2" s="242" t="s">
        <v>660</v>
      </c>
      <c r="R2" s="231" t="s">
        <v>1138</v>
      </c>
    </row>
    <row r="3" spans="1:18" hidden="1" x14ac:dyDescent="0.25">
      <c r="B3" s="243"/>
      <c r="C3" s="313" t="s">
        <v>21</v>
      </c>
      <c r="D3" s="314"/>
      <c r="E3" s="314"/>
      <c r="F3" s="315"/>
      <c r="G3" s="244"/>
      <c r="H3" s="245"/>
      <c r="I3" s="245"/>
      <c r="J3" s="246"/>
      <c r="K3" s="247">
        <f>SUM(K9:K19)</f>
        <v>776.58304999999996</v>
      </c>
      <c r="L3" s="247">
        <f>SUM(L9:L19)</f>
        <v>807.10572999999999</v>
      </c>
      <c r="M3" s="247">
        <f>SUM(M9:M19)</f>
        <v>803.33294000000001</v>
      </c>
      <c r="N3" s="247">
        <f>SUM(N9:N19)</f>
        <v>464.66868000000011</v>
      </c>
      <c r="O3" s="247">
        <f>MAX(K3:N3)</f>
        <v>807.10572999999999</v>
      </c>
      <c r="P3" s="247">
        <f>SUM(P9:P19)</f>
        <v>2851.6904</v>
      </c>
      <c r="Q3" s="248">
        <f>+SUM(Q9:Q19)</f>
        <v>995.4</v>
      </c>
      <c r="R3" s="249">
        <f>+SUM(R9:R19)</f>
        <v>26.73</v>
      </c>
    </row>
    <row r="4" spans="1:18" ht="23.25" customHeight="1" x14ac:dyDescent="0.25">
      <c r="A4" s="316" t="s">
        <v>1142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250"/>
    </row>
    <row r="5" spans="1:18" ht="19.5" customHeight="1" x14ac:dyDescent="0.25">
      <c r="A5" s="317" t="s">
        <v>1144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250"/>
    </row>
    <row r="6" spans="1:18" ht="11.25" customHeight="1" x14ac:dyDescent="0.25"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0"/>
    </row>
    <row r="7" spans="1:18" ht="45.75" customHeight="1" x14ac:dyDescent="0.25">
      <c r="B7" s="229" t="s">
        <v>1143</v>
      </c>
      <c r="C7" s="229" t="s">
        <v>1141</v>
      </c>
      <c r="D7" s="229"/>
      <c r="E7" s="229"/>
      <c r="F7" s="230" t="s">
        <v>652</v>
      </c>
      <c r="G7" s="229"/>
      <c r="H7" s="229"/>
      <c r="I7" s="229"/>
      <c r="J7" s="229"/>
      <c r="K7" s="230" t="s">
        <v>655</v>
      </c>
      <c r="L7" s="230" t="s">
        <v>656</v>
      </c>
      <c r="M7" s="230" t="s">
        <v>657</v>
      </c>
      <c r="N7" s="230" t="s">
        <v>658</v>
      </c>
      <c r="O7" s="230" t="s">
        <v>9</v>
      </c>
      <c r="P7" s="230" t="s">
        <v>659</v>
      </c>
      <c r="Q7" s="231" t="s">
        <v>660</v>
      </c>
      <c r="R7" s="253"/>
    </row>
    <row r="8" spans="1:18" ht="16.5" customHeight="1" x14ac:dyDescent="0.25">
      <c r="B8" s="318" t="s">
        <v>1139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249"/>
    </row>
    <row r="9" spans="1:18" x14ac:dyDescent="0.25">
      <c r="B9" s="254">
        <v>1</v>
      </c>
      <c r="C9" s="255" t="s">
        <v>226</v>
      </c>
      <c r="D9" s="256" t="str">
        <f>+C9</f>
        <v>LK.01.1</v>
      </c>
      <c r="E9" s="256" t="s">
        <v>667</v>
      </c>
      <c r="F9" s="257">
        <v>4</v>
      </c>
      <c r="G9" s="305" t="s">
        <v>1078</v>
      </c>
      <c r="H9" s="258" t="s">
        <v>661</v>
      </c>
      <c r="I9" s="258" t="s">
        <v>662</v>
      </c>
      <c r="J9" s="258" t="s">
        <v>681</v>
      </c>
      <c r="K9" s="259">
        <f>'LK 01'!F3</f>
        <v>84.763170000000002</v>
      </c>
      <c r="L9" s="259">
        <f>'LK 01'!G3</f>
        <v>91.516409999999993</v>
      </c>
      <c r="M9" s="259">
        <f>'LK 01'!H3</f>
        <v>87.743620000000007</v>
      </c>
      <c r="N9" s="259">
        <f>'LK 01'!I3</f>
        <v>58.628450000000001</v>
      </c>
      <c r="O9" s="260">
        <f t="shared" ref="O9:O72" si="0">+MAX(K9:N9)</f>
        <v>91.516409999999993</v>
      </c>
      <c r="P9" s="260">
        <f t="shared" ref="P9:P72" si="1">+SUM(K9:N9)</f>
        <v>322.65165000000002</v>
      </c>
      <c r="Q9" s="261">
        <f>'LK 01'!D3</f>
        <v>107.6</v>
      </c>
      <c r="R9" s="262">
        <f>0.81*3</f>
        <v>2.4300000000000002</v>
      </c>
    </row>
    <row r="10" spans="1:18" x14ac:dyDescent="0.25">
      <c r="B10" s="254">
        <v>2</v>
      </c>
      <c r="C10" s="255" t="s">
        <v>227</v>
      </c>
      <c r="D10" s="256" t="str">
        <f t="shared" ref="D10:D19" si="2">+C10</f>
        <v>LK.01.2</v>
      </c>
      <c r="E10" s="256" t="s">
        <v>668</v>
      </c>
      <c r="F10" s="257">
        <v>4</v>
      </c>
      <c r="G10" s="305"/>
      <c r="H10" s="258" t="s">
        <v>664</v>
      </c>
      <c r="I10" s="258" t="s">
        <v>665</v>
      </c>
      <c r="J10" s="258" t="s">
        <v>681</v>
      </c>
      <c r="K10" s="259">
        <f>'LK 01'!F4</f>
        <v>75.691100000000006</v>
      </c>
      <c r="L10" s="259">
        <f>'LK 01'!G4</f>
        <v>78</v>
      </c>
      <c r="M10" s="259">
        <f>'LK 01'!H4</f>
        <v>78</v>
      </c>
      <c r="N10" s="259">
        <f>'LK 01'!I4</f>
        <v>46.77</v>
      </c>
      <c r="O10" s="260">
        <f t="shared" si="0"/>
        <v>78</v>
      </c>
      <c r="P10" s="260">
        <f t="shared" si="1"/>
        <v>278.46109999999999</v>
      </c>
      <c r="Q10" s="261">
        <f>'LK 01'!D4</f>
        <v>90</v>
      </c>
      <c r="R10" s="262">
        <f t="shared" ref="R10:R19" si="3">0.81*3</f>
        <v>2.4300000000000002</v>
      </c>
    </row>
    <row r="11" spans="1:18" x14ac:dyDescent="0.25">
      <c r="B11" s="254">
        <v>3</v>
      </c>
      <c r="C11" s="255" t="s">
        <v>228</v>
      </c>
      <c r="D11" s="256" t="str">
        <f t="shared" si="2"/>
        <v>LK.01.3</v>
      </c>
      <c r="E11" s="256" t="s">
        <v>669</v>
      </c>
      <c r="F11" s="257">
        <v>4</v>
      </c>
      <c r="G11" s="305"/>
      <c r="H11" s="258" t="s">
        <v>664</v>
      </c>
      <c r="I11" s="258" t="s">
        <v>665</v>
      </c>
      <c r="J11" s="258" t="s">
        <v>681</v>
      </c>
      <c r="K11" s="259">
        <f>'LK 01'!F5</f>
        <v>75.922650000000004</v>
      </c>
      <c r="L11" s="259">
        <f>'LK 01'!G5</f>
        <v>78</v>
      </c>
      <c r="M11" s="259">
        <f>'LK 01'!H5</f>
        <v>78</v>
      </c>
      <c r="N11" s="259">
        <f>'LK 01'!I5</f>
        <v>46.77</v>
      </c>
      <c r="O11" s="260">
        <f t="shared" si="0"/>
        <v>78</v>
      </c>
      <c r="P11" s="260">
        <f t="shared" si="1"/>
        <v>278.69265000000001</v>
      </c>
      <c r="Q11" s="261">
        <f>'LK 01'!D5</f>
        <v>90</v>
      </c>
      <c r="R11" s="262">
        <f t="shared" si="3"/>
        <v>2.4300000000000002</v>
      </c>
    </row>
    <row r="12" spans="1:18" x14ac:dyDescent="0.25">
      <c r="B12" s="254">
        <v>4</v>
      </c>
      <c r="C12" s="255" t="s">
        <v>229</v>
      </c>
      <c r="D12" s="256" t="str">
        <f t="shared" si="2"/>
        <v>LK.01.4</v>
      </c>
      <c r="E12" s="256" t="s">
        <v>670</v>
      </c>
      <c r="F12" s="257">
        <v>4</v>
      </c>
      <c r="G12" s="305"/>
      <c r="H12" s="258" t="s">
        <v>664</v>
      </c>
      <c r="I12" s="258" t="s">
        <v>665</v>
      </c>
      <c r="J12" s="258" t="s">
        <v>681</v>
      </c>
      <c r="K12" s="259">
        <f>'LK 01'!F6</f>
        <v>75.695599999999999</v>
      </c>
      <c r="L12" s="259">
        <f>'LK 01'!G6</f>
        <v>78</v>
      </c>
      <c r="M12" s="259">
        <f>'LK 01'!H6</f>
        <v>78</v>
      </c>
      <c r="N12" s="259">
        <f>'LK 01'!I6</f>
        <v>41.255629999999996</v>
      </c>
      <c r="O12" s="260">
        <f t="shared" si="0"/>
        <v>78</v>
      </c>
      <c r="P12" s="260">
        <f t="shared" si="1"/>
        <v>272.95123000000001</v>
      </c>
      <c r="Q12" s="261">
        <f>'LK 01'!D6</f>
        <v>90</v>
      </c>
      <c r="R12" s="262">
        <f t="shared" si="3"/>
        <v>2.4300000000000002</v>
      </c>
    </row>
    <row r="13" spans="1:18" x14ac:dyDescent="0.25">
      <c r="B13" s="254">
        <v>5</v>
      </c>
      <c r="C13" s="255" t="s">
        <v>230</v>
      </c>
      <c r="D13" s="256" t="str">
        <f t="shared" si="2"/>
        <v>LK.01.5</v>
      </c>
      <c r="E13" s="256" t="s">
        <v>671</v>
      </c>
      <c r="F13" s="257">
        <v>4</v>
      </c>
      <c r="G13" s="305"/>
      <c r="H13" s="258" t="s">
        <v>661</v>
      </c>
      <c r="I13" s="258" t="s">
        <v>662</v>
      </c>
      <c r="J13" s="258" t="s">
        <v>681</v>
      </c>
      <c r="K13" s="259">
        <f>'LK 01'!F7</f>
        <v>75.916749999999993</v>
      </c>
      <c r="L13" s="259">
        <f>'LK 01'!G7</f>
        <v>78</v>
      </c>
      <c r="M13" s="259">
        <f>'LK 01'!H7</f>
        <v>78</v>
      </c>
      <c r="N13" s="259">
        <f>'LK 01'!I7</f>
        <v>41.07</v>
      </c>
      <c r="O13" s="260">
        <f t="shared" si="0"/>
        <v>78</v>
      </c>
      <c r="P13" s="260">
        <f t="shared" si="1"/>
        <v>272.98674999999997</v>
      </c>
      <c r="Q13" s="261">
        <f>'LK 01'!D7</f>
        <v>120</v>
      </c>
      <c r="R13" s="262">
        <f t="shared" si="3"/>
        <v>2.4300000000000002</v>
      </c>
    </row>
    <row r="14" spans="1:18" x14ac:dyDescent="0.25">
      <c r="B14" s="254">
        <v>6</v>
      </c>
      <c r="C14" s="255" t="s">
        <v>231</v>
      </c>
      <c r="D14" s="256" t="str">
        <f t="shared" si="2"/>
        <v>LK.01.6</v>
      </c>
      <c r="E14" s="256" t="s">
        <v>672</v>
      </c>
      <c r="F14" s="257">
        <v>4</v>
      </c>
      <c r="G14" s="305" t="s">
        <v>1079</v>
      </c>
      <c r="H14" s="258" t="s">
        <v>661</v>
      </c>
      <c r="I14" s="258" t="s">
        <v>662</v>
      </c>
      <c r="J14" s="258" t="s">
        <v>663</v>
      </c>
      <c r="K14" s="259">
        <f>'LK 01'!F8</f>
        <v>63.41675</v>
      </c>
      <c r="L14" s="259">
        <f>'LK 01'!G8</f>
        <v>65</v>
      </c>
      <c r="M14" s="259">
        <f>'LK 01'!H8</f>
        <v>65</v>
      </c>
      <c r="N14" s="259">
        <f>'LK 01'!I8</f>
        <v>34.225000000000001</v>
      </c>
      <c r="O14" s="260">
        <f t="shared" si="0"/>
        <v>65</v>
      </c>
      <c r="P14" s="260">
        <f t="shared" si="1"/>
        <v>227.64175</v>
      </c>
      <c r="Q14" s="261">
        <f>'LK 01'!D8</f>
        <v>105</v>
      </c>
      <c r="R14" s="262">
        <f t="shared" si="3"/>
        <v>2.4300000000000002</v>
      </c>
    </row>
    <row r="15" spans="1:18" x14ac:dyDescent="0.25">
      <c r="B15" s="254">
        <v>7</v>
      </c>
      <c r="C15" s="255" t="s">
        <v>232</v>
      </c>
      <c r="D15" s="256" t="str">
        <f t="shared" si="2"/>
        <v>LK.01.7</v>
      </c>
      <c r="E15" s="256" t="s">
        <v>675</v>
      </c>
      <c r="F15" s="257">
        <v>4</v>
      </c>
      <c r="G15" s="305"/>
      <c r="H15" s="258" t="s">
        <v>664</v>
      </c>
      <c r="I15" s="258" t="s">
        <v>665</v>
      </c>
      <c r="J15" s="258" t="s">
        <v>663</v>
      </c>
      <c r="K15" s="259">
        <f>'LK 01'!F9</f>
        <v>63.195599999999999</v>
      </c>
      <c r="L15" s="259">
        <f>'LK 01'!G9</f>
        <v>65</v>
      </c>
      <c r="M15" s="259">
        <f>'LK 01'!H9</f>
        <v>65</v>
      </c>
      <c r="N15" s="259">
        <f>'LK 01'!I9</f>
        <v>34.419750000000001</v>
      </c>
      <c r="O15" s="260">
        <f t="shared" si="0"/>
        <v>65</v>
      </c>
      <c r="P15" s="260">
        <f t="shared" si="1"/>
        <v>227.61535000000001</v>
      </c>
      <c r="Q15" s="261">
        <f>'LK 01'!D9</f>
        <v>75</v>
      </c>
      <c r="R15" s="262">
        <f t="shared" si="3"/>
        <v>2.4300000000000002</v>
      </c>
    </row>
    <row r="16" spans="1:18" x14ac:dyDescent="0.25">
      <c r="B16" s="254">
        <v>8</v>
      </c>
      <c r="C16" s="255" t="s">
        <v>233</v>
      </c>
      <c r="D16" s="256" t="str">
        <f t="shared" si="2"/>
        <v>LK.01.8</v>
      </c>
      <c r="E16" s="256" t="s">
        <v>676</v>
      </c>
      <c r="F16" s="257">
        <v>4</v>
      </c>
      <c r="G16" s="305"/>
      <c r="H16" s="258" t="s">
        <v>664</v>
      </c>
      <c r="I16" s="258" t="s">
        <v>665</v>
      </c>
      <c r="J16" s="258" t="s">
        <v>663</v>
      </c>
      <c r="K16" s="259">
        <f>'LK 01'!F10</f>
        <v>63.195599999999999</v>
      </c>
      <c r="L16" s="259">
        <f>'LK 01'!G10</f>
        <v>65</v>
      </c>
      <c r="M16" s="259">
        <f>'LK 01'!H10</f>
        <v>65</v>
      </c>
      <c r="N16" s="259">
        <f>'LK 01'!I10</f>
        <v>38.975000000000001</v>
      </c>
      <c r="O16" s="260">
        <f t="shared" si="0"/>
        <v>65</v>
      </c>
      <c r="P16" s="260">
        <f t="shared" si="1"/>
        <v>232.17060000000001</v>
      </c>
      <c r="Q16" s="261">
        <f>'LK 01'!D10</f>
        <v>75</v>
      </c>
      <c r="R16" s="262">
        <f t="shared" si="3"/>
        <v>2.4300000000000002</v>
      </c>
    </row>
    <row r="17" spans="2:18" x14ac:dyDescent="0.25">
      <c r="B17" s="254">
        <v>9</v>
      </c>
      <c r="C17" s="255" t="s">
        <v>234</v>
      </c>
      <c r="D17" s="256" t="str">
        <f t="shared" si="2"/>
        <v>LK.01.9</v>
      </c>
      <c r="E17" s="256" t="s">
        <v>677</v>
      </c>
      <c r="F17" s="257">
        <v>4</v>
      </c>
      <c r="G17" s="305"/>
      <c r="H17" s="258" t="s">
        <v>664</v>
      </c>
      <c r="I17" s="258" t="s">
        <v>665</v>
      </c>
      <c r="J17" s="258" t="s">
        <v>663</v>
      </c>
      <c r="K17" s="259">
        <f>'LK 01'!F11</f>
        <v>63.195599999999999</v>
      </c>
      <c r="L17" s="259">
        <f>'LK 01'!G11</f>
        <v>65</v>
      </c>
      <c r="M17" s="259">
        <f>'LK 01'!H11</f>
        <v>65</v>
      </c>
      <c r="N17" s="259">
        <f>'LK 01'!I11</f>
        <v>38.975000000000001</v>
      </c>
      <c r="O17" s="260">
        <f t="shared" si="0"/>
        <v>65</v>
      </c>
      <c r="P17" s="260">
        <f t="shared" si="1"/>
        <v>232.17060000000001</v>
      </c>
      <c r="Q17" s="261">
        <f>'LK 01'!D11</f>
        <v>75</v>
      </c>
      <c r="R17" s="262">
        <f t="shared" si="3"/>
        <v>2.4300000000000002</v>
      </c>
    </row>
    <row r="18" spans="2:18" x14ac:dyDescent="0.25">
      <c r="B18" s="254">
        <v>10</v>
      </c>
      <c r="C18" s="255" t="s">
        <v>235</v>
      </c>
      <c r="D18" s="256" t="str">
        <f t="shared" si="2"/>
        <v>LK.01.10</v>
      </c>
      <c r="E18" s="256" t="s">
        <v>678</v>
      </c>
      <c r="F18" s="257">
        <v>4</v>
      </c>
      <c r="G18" s="305"/>
      <c r="H18" s="258" t="s">
        <v>664</v>
      </c>
      <c r="I18" s="258" t="s">
        <v>665</v>
      </c>
      <c r="J18" s="258" t="s">
        <v>663</v>
      </c>
      <c r="K18" s="259">
        <f>'LK 01'!F12</f>
        <v>63.195599999999999</v>
      </c>
      <c r="L18" s="259">
        <f>'LK 01'!G12</f>
        <v>65</v>
      </c>
      <c r="M18" s="259">
        <f>'LK 01'!H12</f>
        <v>65</v>
      </c>
      <c r="N18" s="259">
        <f>'LK 01'!I12</f>
        <v>34.419750000000001</v>
      </c>
      <c r="O18" s="260">
        <f t="shared" si="0"/>
        <v>65</v>
      </c>
      <c r="P18" s="260">
        <f t="shared" si="1"/>
        <v>227.61535000000001</v>
      </c>
      <c r="Q18" s="261">
        <f>'LK 01'!D12</f>
        <v>75</v>
      </c>
      <c r="R18" s="262">
        <f t="shared" si="3"/>
        <v>2.4300000000000002</v>
      </c>
    </row>
    <row r="19" spans="2:18" x14ac:dyDescent="0.25">
      <c r="B19" s="254">
        <v>11</v>
      </c>
      <c r="C19" s="255" t="s">
        <v>236</v>
      </c>
      <c r="D19" s="256" t="str">
        <f t="shared" si="2"/>
        <v>LK.01.11</v>
      </c>
      <c r="E19" s="256" t="s">
        <v>673</v>
      </c>
      <c r="F19" s="257">
        <v>4</v>
      </c>
      <c r="G19" s="305"/>
      <c r="H19" s="258" t="s">
        <v>661</v>
      </c>
      <c r="I19" s="258" t="s">
        <v>662</v>
      </c>
      <c r="J19" s="258" t="s">
        <v>663</v>
      </c>
      <c r="K19" s="259">
        <f>'LK 01'!F13</f>
        <v>72.394630000000006</v>
      </c>
      <c r="L19" s="259">
        <f>'LK 01'!G13</f>
        <v>78.589320000000001</v>
      </c>
      <c r="M19" s="259">
        <f>'LK 01'!H13</f>
        <v>78.589320000000001</v>
      </c>
      <c r="N19" s="259">
        <f>'LK 01'!I13</f>
        <v>49.1601</v>
      </c>
      <c r="O19" s="260">
        <f t="shared" si="0"/>
        <v>78.589320000000001</v>
      </c>
      <c r="P19" s="260">
        <f t="shared" si="1"/>
        <v>278.73336999999998</v>
      </c>
      <c r="Q19" s="261">
        <f>'LK 01'!D13</f>
        <v>92.8</v>
      </c>
      <c r="R19" s="262">
        <f t="shared" si="3"/>
        <v>2.4300000000000002</v>
      </c>
    </row>
    <row r="20" spans="2:18" x14ac:dyDescent="0.25">
      <c r="B20" s="254">
        <v>12</v>
      </c>
      <c r="C20" s="267" t="s">
        <v>239</v>
      </c>
      <c r="D20" s="256" t="str">
        <f>+C20</f>
        <v>LK.02.1</v>
      </c>
      <c r="E20" s="256" t="s">
        <v>684</v>
      </c>
      <c r="F20" s="257">
        <v>4</v>
      </c>
      <c r="G20" s="305" t="s">
        <v>1080</v>
      </c>
      <c r="H20" s="258" t="s">
        <v>661</v>
      </c>
      <c r="I20" s="258" t="s">
        <v>662</v>
      </c>
      <c r="J20" s="258" t="s">
        <v>681</v>
      </c>
      <c r="K20" s="259">
        <f>'LK 02'!F3</f>
        <v>93.9</v>
      </c>
      <c r="L20" s="259">
        <f>'LK 02'!G3</f>
        <v>100.9</v>
      </c>
      <c r="M20" s="259">
        <f>'LK 02'!H3</f>
        <v>100.9</v>
      </c>
      <c r="N20" s="259">
        <f>'LK 02'!I3</f>
        <v>65.2</v>
      </c>
      <c r="O20" s="260">
        <f t="shared" si="0"/>
        <v>100.9</v>
      </c>
      <c r="P20" s="260">
        <f t="shared" si="1"/>
        <v>360.90000000000003</v>
      </c>
      <c r="Q20" s="261">
        <f>'LK 02'!D3</f>
        <v>116.6</v>
      </c>
      <c r="R20" s="262">
        <f>0.81*3</f>
        <v>2.4300000000000002</v>
      </c>
    </row>
    <row r="21" spans="2:18" x14ac:dyDescent="0.25">
      <c r="B21" s="254">
        <v>13</v>
      </c>
      <c r="C21" s="267" t="s">
        <v>240</v>
      </c>
      <c r="D21" s="256" t="str">
        <f t="shared" ref="D21:D31" si="4">+C21</f>
        <v>LK.02.2</v>
      </c>
      <c r="E21" s="256" t="s">
        <v>685</v>
      </c>
      <c r="F21" s="257">
        <v>4</v>
      </c>
      <c r="G21" s="305"/>
      <c r="H21" s="258" t="s">
        <v>664</v>
      </c>
      <c r="I21" s="258" t="s">
        <v>665</v>
      </c>
      <c r="J21" s="258" t="s">
        <v>681</v>
      </c>
      <c r="K21" s="259">
        <f>'LK 02'!F4</f>
        <v>68.2</v>
      </c>
      <c r="L21" s="259">
        <f>'LK 02'!G4</f>
        <v>70</v>
      </c>
      <c r="M21" s="259">
        <f>'LK 02'!H4</f>
        <v>70</v>
      </c>
      <c r="N21" s="259">
        <f>'LK 02'!I4</f>
        <v>41.5</v>
      </c>
      <c r="O21" s="260">
        <f t="shared" si="0"/>
        <v>70</v>
      </c>
      <c r="P21" s="260">
        <f t="shared" si="1"/>
        <v>249.7</v>
      </c>
      <c r="Q21" s="261">
        <f>'LK 02'!D4</f>
        <v>80</v>
      </c>
      <c r="R21" s="262">
        <f t="shared" ref="R21:R31" si="5">0.81*3</f>
        <v>2.4300000000000002</v>
      </c>
    </row>
    <row r="22" spans="2:18" x14ac:dyDescent="0.25">
      <c r="B22" s="254">
        <v>14</v>
      </c>
      <c r="C22" s="267" t="s">
        <v>241</v>
      </c>
      <c r="D22" s="256" t="str">
        <f t="shared" si="4"/>
        <v>LK.02.3</v>
      </c>
      <c r="E22" s="256" t="s">
        <v>686</v>
      </c>
      <c r="F22" s="257">
        <v>4</v>
      </c>
      <c r="G22" s="305"/>
      <c r="H22" s="258" t="s">
        <v>664</v>
      </c>
      <c r="I22" s="258" t="s">
        <v>665</v>
      </c>
      <c r="J22" s="258" t="s">
        <v>681</v>
      </c>
      <c r="K22" s="259">
        <f>'LK 02'!F5</f>
        <v>68.2</v>
      </c>
      <c r="L22" s="259">
        <f>'LK 02'!G5</f>
        <v>70</v>
      </c>
      <c r="M22" s="259">
        <f>'LK 02'!H5</f>
        <v>70</v>
      </c>
      <c r="N22" s="259">
        <f>'LK 02'!I5</f>
        <v>41.5</v>
      </c>
      <c r="O22" s="260">
        <f t="shared" si="0"/>
        <v>70</v>
      </c>
      <c r="P22" s="260">
        <f t="shared" si="1"/>
        <v>249.7</v>
      </c>
      <c r="Q22" s="261">
        <f>'LK 02'!D5</f>
        <v>80</v>
      </c>
      <c r="R22" s="262">
        <f t="shared" si="5"/>
        <v>2.4300000000000002</v>
      </c>
    </row>
    <row r="23" spans="2:18" x14ac:dyDescent="0.25">
      <c r="B23" s="254">
        <v>15</v>
      </c>
      <c r="C23" s="267" t="s">
        <v>242</v>
      </c>
      <c r="D23" s="256" t="str">
        <f t="shared" si="4"/>
        <v>LK.02.4</v>
      </c>
      <c r="E23" s="256" t="s">
        <v>674</v>
      </c>
      <c r="F23" s="257">
        <v>4</v>
      </c>
      <c r="G23" s="305"/>
      <c r="H23" s="258" t="s">
        <v>664</v>
      </c>
      <c r="I23" s="258" t="s">
        <v>662</v>
      </c>
      <c r="J23" s="258" t="s">
        <v>681</v>
      </c>
      <c r="K23" s="259">
        <f>'LK 02'!F6</f>
        <v>68.2</v>
      </c>
      <c r="L23" s="259">
        <f>'LK 02'!G6</f>
        <v>70</v>
      </c>
      <c r="M23" s="259">
        <f>'LK 02'!H6</f>
        <v>70</v>
      </c>
      <c r="N23" s="259">
        <f>'LK 02'!I6</f>
        <v>36.9</v>
      </c>
      <c r="O23" s="260">
        <f t="shared" si="0"/>
        <v>70</v>
      </c>
      <c r="P23" s="260">
        <f t="shared" si="1"/>
        <v>245.1</v>
      </c>
      <c r="Q23" s="261">
        <f>'LK 02'!D6</f>
        <v>80</v>
      </c>
      <c r="R23" s="262">
        <f t="shared" si="5"/>
        <v>2.4300000000000002</v>
      </c>
    </row>
    <row r="24" spans="2:18" x14ac:dyDescent="0.25">
      <c r="B24" s="254">
        <v>16</v>
      </c>
      <c r="C24" s="267" t="s">
        <v>243</v>
      </c>
      <c r="D24" s="256" t="str">
        <f t="shared" si="4"/>
        <v>LK.02.5</v>
      </c>
      <c r="E24" s="256" t="s">
        <v>687</v>
      </c>
      <c r="F24" s="257">
        <v>4</v>
      </c>
      <c r="G24" s="305"/>
      <c r="H24" s="258" t="s">
        <v>664</v>
      </c>
      <c r="I24" s="258" t="s">
        <v>683</v>
      </c>
      <c r="J24" s="258" t="s">
        <v>681</v>
      </c>
      <c r="K24" s="259">
        <f>'LK 02'!F7</f>
        <v>68.2</v>
      </c>
      <c r="L24" s="259">
        <f>'LK 02'!G7</f>
        <v>70</v>
      </c>
      <c r="M24" s="259">
        <f>'LK 02'!H7</f>
        <v>70</v>
      </c>
      <c r="N24" s="259">
        <f>'LK 02'!I7</f>
        <v>36.700000000000003</v>
      </c>
      <c r="O24" s="260">
        <f t="shared" si="0"/>
        <v>70</v>
      </c>
      <c r="P24" s="260">
        <f t="shared" si="1"/>
        <v>244.89999999999998</v>
      </c>
      <c r="Q24" s="261">
        <f>'LK 02'!D7</f>
        <v>80</v>
      </c>
      <c r="R24" s="262">
        <f t="shared" si="5"/>
        <v>2.4300000000000002</v>
      </c>
    </row>
    <row r="25" spans="2:18" x14ac:dyDescent="0.25">
      <c r="B25" s="254">
        <v>17</v>
      </c>
      <c r="C25" s="267" t="s">
        <v>244</v>
      </c>
      <c r="D25" s="256" t="str">
        <f t="shared" si="4"/>
        <v>LK.02.6</v>
      </c>
      <c r="E25" s="256" t="s">
        <v>688</v>
      </c>
      <c r="F25" s="257">
        <v>4</v>
      </c>
      <c r="G25" s="305"/>
      <c r="H25" s="258" t="s">
        <v>661</v>
      </c>
      <c r="I25" s="258" t="s">
        <v>662</v>
      </c>
      <c r="J25" s="258" t="s">
        <v>681</v>
      </c>
      <c r="K25" s="259">
        <f>'LK 02'!F8</f>
        <v>68.400000000000006</v>
      </c>
      <c r="L25" s="259">
        <f>'LK 02'!G8</f>
        <v>70</v>
      </c>
      <c r="M25" s="259">
        <f>'LK 02'!H8</f>
        <v>70</v>
      </c>
      <c r="N25" s="259">
        <f>'LK 02'!I8</f>
        <v>36.700000000000003</v>
      </c>
      <c r="O25" s="260">
        <f t="shared" si="0"/>
        <v>70</v>
      </c>
      <c r="P25" s="260">
        <f t="shared" si="1"/>
        <v>245.10000000000002</v>
      </c>
      <c r="Q25" s="261">
        <f>'LK 02'!D8</f>
        <v>112</v>
      </c>
      <c r="R25" s="262">
        <f t="shared" si="5"/>
        <v>2.4300000000000002</v>
      </c>
    </row>
    <row r="26" spans="2:18" x14ac:dyDescent="0.25">
      <c r="B26" s="254">
        <v>18</v>
      </c>
      <c r="C26" s="267" t="s">
        <v>245</v>
      </c>
      <c r="D26" s="256" t="str">
        <f t="shared" si="4"/>
        <v>LK.02.7</v>
      </c>
      <c r="E26" s="256" t="s">
        <v>689</v>
      </c>
      <c r="F26" s="257">
        <v>4</v>
      </c>
      <c r="G26" s="305" t="s">
        <v>1081</v>
      </c>
      <c r="H26" s="258" t="s">
        <v>661</v>
      </c>
      <c r="I26" s="258" t="s">
        <v>662</v>
      </c>
      <c r="J26" s="258" t="s">
        <v>663</v>
      </c>
      <c r="K26" s="259">
        <f>'LK 02'!F9</f>
        <v>52.7</v>
      </c>
      <c r="L26" s="259">
        <f>'LK 02'!G9</f>
        <v>54</v>
      </c>
      <c r="M26" s="259">
        <f>'LK 02'!H9</f>
        <v>54</v>
      </c>
      <c r="N26" s="259">
        <f>'LK 02'!I9</f>
        <v>27.9</v>
      </c>
      <c r="O26" s="260">
        <f t="shared" si="0"/>
        <v>54</v>
      </c>
      <c r="P26" s="260">
        <f t="shared" si="1"/>
        <v>188.6</v>
      </c>
      <c r="Q26" s="261">
        <f>'LK 02'!D9</f>
        <v>91</v>
      </c>
      <c r="R26" s="262">
        <f t="shared" si="5"/>
        <v>2.4300000000000002</v>
      </c>
    </row>
    <row r="27" spans="2:18" x14ac:dyDescent="0.25">
      <c r="B27" s="254">
        <v>19</v>
      </c>
      <c r="C27" s="267" t="s">
        <v>246</v>
      </c>
      <c r="D27" s="256" t="str">
        <f t="shared" si="4"/>
        <v>LK.02.8</v>
      </c>
      <c r="E27" s="256" t="s">
        <v>691</v>
      </c>
      <c r="F27" s="257">
        <v>4</v>
      </c>
      <c r="G27" s="305"/>
      <c r="H27" s="258" t="s">
        <v>664</v>
      </c>
      <c r="I27" s="258" t="s">
        <v>665</v>
      </c>
      <c r="J27" s="258" t="s">
        <v>663</v>
      </c>
      <c r="K27" s="259">
        <f>'LK 02'!F10</f>
        <v>52.4</v>
      </c>
      <c r="L27" s="259">
        <f>'LK 02'!G10</f>
        <v>54</v>
      </c>
      <c r="M27" s="259">
        <f>'LK 02'!H10</f>
        <v>54</v>
      </c>
      <c r="N27" s="259">
        <f>'LK 02'!I10</f>
        <v>28.1</v>
      </c>
      <c r="O27" s="260">
        <f t="shared" si="0"/>
        <v>54</v>
      </c>
      <c r="P27" s="260">
        <f t="shared" si="1"/>
        <v>188.5</v>
      </c>
      <c r="Q27" s="261">
        <f>'LK 02'!D10</f>
        <v>63</v>
      </c>
      <c r="R27" s="262">
        <f t="shared" si="5"/>
        <v>2.4300000000000002</v>
      </c>
    </row>
    <row r="28" spans="2:18" x14ac:dyDescent="0.25">
      <c r="B28" s="254">
        <v>20</v>
      </c>
      <c r="C28" s="267" t="s">
        <v>247</v>
      </c>
      <c r="D28" s="256" t="str">
        <f t="shared" si="4"/>
        <v>LK.02.9</v>
      </c>
      <c r="E28" s="256" t="s">
        <v>692</v>
      </c>
      <c r="F28" s="257">
        <v>4</v>
      </c>
      <c r="G28" s="305"/>
      <c r="H28" s="258" t="s">
        <v>664</v>
      </c>
      <c r="I28" s="258" t="s">
        <v>665</v>
      </c>
      <c r="J28" s="258" t="s">
        <v>663</v>
      </c>
      <c r="K28" s="259">
        <f>'LK 02'!F11</f>
        <v>52.4</v>
      </c>
      <c r="L28" s="259">
        <f>'LK 02'!G11</f>
        <v>54</v>
      </c>
      <c r="M28" s="259">
        <f>'LK 02'!H11</f>
        <v>54</v>
      </c>
      <c r="N28" s="259">
        <f>'LK 02'!I11</f>
        <v>32.200000000000003</v>
      </c>
      <c r="O28" s="260">
        <f t="shared" si="0"/>
        <v>54</v>
      </c>
      <c r="P28" s="260">
        <f t="shared" si="1"/>
        <v>192.60000000000002</v>
      </c>
      <c r="Q28" s="261">
        <f>'LK 02'!D11</f>
        <v>63</v>
      </c>
      <c r="R28" s="262">
        <f t="shared" si="5"/>
        <v>2.4300000000000002</v>
      </c>
    </row>
    <row r="29" spans="2:18" x14ac:dyDescent="0.25">
      <c r="B29" s="254">
        <v>21</v>
      </c>
      <c r="C29" s="267" t="s">
        <v>248</v>
      </c>
      <c r="D29" s="256" t="str">
        <f t="shared" si="4"/>
        <v>LK.02.10</v>
      </c>
      <c r="E29" s="256" t="s">
        <v>693</v>
      </c>
      <c r="F29" s="257">
        <v>4</v>
      </c>
      <c r="G29" s="305"/>
      <c r="H29" s="258" t="s">
        <v>664</v>
      </c>
      <c r="I29" s="258" t="s">
        <v>665</v>
      </c>
      <c r="J29" s="258" t="s">
        <v>663</v>
      </c>
      <c r="K29" s="259">
        <f>'LK 02'!F12</f>
        <v>52.4</v>
      </c>
      <c r="L29" s="259">
        <f>'LK 02'!G12</f>
        <v>54</v>
      </c>
      <c r="M29" s="259">
        <f>'LK 02'!H12</f>
        <v>54</v>
      </c>
      <c r="N29" s="259">
        <f>'LK 02'!I12</f>
        <v>32.200000000000003</v>
      </c>
      <c r="O29" s="260">
        <f t="shared" si="0"/>
        <v>54</v>
      </c>
      <c r="P29" s="260">
        <f t="shared" si="1"/>
        <v>192.60000000000002</v>
      </c>
      <c r="Q29" s="261">
        <f>'LK 02'!D12</f>
        <v>63</v>
      </c>
      <c r="R29" s="262">
        <f t="shared" si="5"/>
        <v>2.4300000000000002</v>
      </c>
    </row>
    <row r="30" spans="2:18" x14ac:dyDescent="0.25">
      <c r="B30" s="254">
        <v>22</v>
      </c>
      <c r="C30" s="267" t="s">
        <v>249</v>
      </c>
      <c r="D30" s="256" t="str">
        <f t="shared" si="4"/>
        <v>LK.02.11</v>
      </c>
      <c r="E30" s="256" t="s">
        <v>694</v>
      </c>
      <c r="F30" s="257">
        <v>4</v>
      </c>
      <c r="G30" s="305"/>
      <c r="H30" s="258" t="s">
        <v>664</v>
      </c>
      <c r="I30" s="258" t="s">
        <v>665</v>
      </c>
      <c r="J30" s="258" t="s">
        <v>663</v>
      </c>
      <c r="K30" s="259">
        <f>'LK 02'!F13</f>
        <v>52.4</v>
      </c>
      <c r="L30" s="259">
        <f>'LK 02'!G13</f>
        <v>54</v>
      </c>
      <c r="M30" s="259">
        <f>'LK 02'!H13</f>
        <v>54</v>
      </c>
      <c r="N30" s="259">
        <f>'LK 02'!I13</f>
        <v>28.1</v>
      </c>
      <c r="O30" s="260">
        <f t="shared" si="0"/>
        <v>54</v>
      </c>
      <c r="P30" s="260">
        <f t="shared" si="1"/>
        <v>188.5</v>
      </c>
      <c r="Q30" s="261">
        <f>'LK 02'!D13</f>
        <v>63</v>
      </c>
      <c r="R30" s="262">
        <f t="shared" si="5"/>
        <v>2.4300000000000002</v>
      </c>
    </row>
    <row r="31" spans="2:18" x14ac:dyDescent="0.25">
      <c r="B31" s="254">
        <v>23</v>
      </c>
      <c r="C31" s="267" t="s">
        <v>250</v>
      </c>
      <c r="D31" s="256" t="str">
        <f t="shared" si="4"/>
        <v>LK.02.12</v>
      </c>
      <c r="E31" s="256" t="s">
        <v>695</v>
      </c>
      <c r="F31" s="257">
        <v>4</v>
      </c>
      <c r="G31" s="305"/>
      <c r="H31" s="258" t="s">
        <v>661</v>
      </c>
      <c r="I31" s="258" t="s">
        <v>662</v>
      </c>
      <c r="J31" s="258" t="s">
        <v>663</v>
      </c>
      <c r="K31" s="259">
        <f>'LK 02'!F14</f>
        <v>104.68527999999999</v>
      </c>
      <c r="L31" s="259">
        <f>'LK 02'!G14</f>
        <v>112.38527999999999</v>
      </c>
      <c r="M31" s="259">
        <f>'LK 02'!H14</f>
        <v>112.38527999999999</v>
      </c>
      <c r="N31" s="259">
        <f>'LK 02'!I14</f>
        <v>74.985279999999989</v>
      </c>
      <c r="O31" s="260">
        <f t="shared" si="0"/>
        <v>112.38527999999999</v>
      </c>
      <c r="P31" s="260">
        <f t="shared" si="1"/>
        <v>404.44111999999996</v>
      </c>
      <c r="Q31" s="261">
        <f>'LK 02'!D14</f>
        <v>135.6</v>
      </c>
      <c r="R31" s="262">
        <f t="shared" si="5"/>
        <v>2.4300000000000002</v>
      </c>
    </row>
    <row r="32" spans="2:18" x14ac:dyDescent="0.25">
      <c r="B32" s="254">
        <v>24</v>
      </c>
      <c r="C32" s="267" t="s">
        <v>251</v>
      </c>
      <c r="D32" s="256" t="str">
        <f>+C32</f>
        <v>LK.03.1</v>
      </c>
      <c r="E32" s="256" t="s">
        <v>696</v>
      </c>
      <c r="F32" s="257">
        <v>4</v>
      </c>
      <c r="G32" s="305" t="s">
        <v>1082</v>
      </c>
      <c r="H32" s="258" t="s">
        <v>661</v>
      </c>
      <c r="I32" s="258" t="s">
        <v>662</v>
      </c>
      <c r="J32" s="258" t="s">
        <v>681</v>
      </c>
      <c r="K32" s="259">
        <f>'LK 03'!F3</f>
        <v>93.9</v>
      </c>
      <c r="L32" s="259">
        <f>'LK 03'!G3</f>
        <v>100.9</v>
      </c>
      <c r="M32" s="259">
        <f>'LK 03'!H3</f>
        <v>100.9</v>
      </c>
      <c r="N32" s="259">
        <f>'LK 03'!I3</f>
        <v>65.2</v>
      </c>
      <c r="O32" s="260">
        <f t="shared" si="0"/>
        <v>100.9</v>
      </c>
      <c r="P32" s="260">
        <f t="shared" si="1"/>
        <v>360.90000000000003</v>
      </c>
      <c r="Q32" s="261">
        <f>'LK 03'!D3</f>
        <v>117.3</v>
      </c>
      <c r="R32" s="262">
        <f>0.81*3</f>
        <v>2.4300000000000002</v>
      </c>
    </row>
    <row r="33" spans="2:18" x14ac:dyDescent="0.25">
      <c r="B33" s="254">
        <v>25</v>
      </c>
      <c r="C33" s="267" t="s">
        <v>252</v>
      </c>
      <c r="D33" s="256" t="str">
        <f t="shared" ref="D33:D43" si="6">+C33</f>
        <v>LK.03.2</v>
      </c>
      <c r="E33" s="256" t="s">
        <v>697</v>
      </c>
      <c r="F33" s="257">
        <v>4</v>
      </c>
      <c r="G33" s="305"/>
      <c r="H33" s="258" t="s">
        <v>664</v>
      </c>
      <c r="I33" s="258" t="s">
        <v>665</v>
      </c>
      <c r="J33" s="258" t="s">
        <v>681</v>
      </c>
      <c r="K33" s="259">
        <f>'LK 03'!F4</f>
        <v>68.2</v>
      </c>
      <c r="L33" s="259">
        <f>'LK 03'!G4</f>
        <v>70</v>
      </c>
      <c r="M33" s="259">
        <f>'LK 03'!H4</f>
        <v>70</v>
      </c>
      <c r="N33" s="259">
        <f>'LK 03'!I4</f>
        <v>41.5</v>
      </c>
      <c r="O33" s="260">
        <f t="shared" si="0"/>
        <v>70</v>
      </c>
      <c r="P33" s="260">
        <f t="shared" si="1"/>
        <v>249.7</v>
      </c>
      <c r="Q33" s="261">
        <f>'LK 03'!D4</f>
        <v>80</v>
      </c>
      <c r="R33" s="262">
        <f t="shared" ref="R33:R43" si="7">0.81*3</f>
        <v>2.4300000000000002</v>
      </c>
    </row>
    <row r="34" spans="2:18" x14ac:dyDescent="0.25">
      <c r="B34" s="254">
        <v>26</v>
      </c>
      <c r="C34" s="267" t="s">
        <v>253</v>
      </c>
      <c r="D34" s="256" t="str">
        <f t="shared" si="6"/>
        <v>LK.03.3</v>
      </c>
      <c r="E34" s="256" t="s">
        <v>690</v>
      </c>
      <c r="F34" s="257">
        <v>4</v>
      </c>
      <c r="G34" s="305"/>
      <c r="H34" s="258" t="s">
        <v>664</v>
      </c>
      <c r="I34" s="258" t="s">
        <v>665</v>
      </c>
      <c r="J34" s="258" t="s">
        <v>681</v>
      </c>
      <c r="K34" s="259">
        <f>'LK 03'!F5</f>
        <v>68.2</v>
      </c>
      <c r="L34" s="259">
        <f>'LK 03'!G5</f>
        <v>70</v>
      </c>
      <c r="M34" s="259">
        <f>'LK 03'!H5</f>
        <v>70</v>
      </c>
      <c r="N34" s="259">
        <f>'LK 03'!I5</f>
        <v>41.5</v>
      </c>
      <c r="O34" s="260">
        <f t="shared" si="0"/>
        <v>70</v>
      </c>
      <c r="P34" s="260">
        <f t="shared" si="1"/>
        <v>249.7</v>
      </c>
      <c r="Q34" s="261">
        <f>'LK 03'!D5</f>
        <v>80</v>
      </c>
      <c r="R34" s="262">
        <f t="shared" si="7"/>
        <v>2.4300000000000002</v>
      </c>
    </row>
    <row r="35" spans="2:18" x14ac:dyDescent="0.25">
      <c r="B35" s="254">
        <v>27</v>
      </c>
      <c r="C35" s="267" t="s">
        <v>254</v>
      </c>
      <c r="D35" s="256" t="str">
        <f t="shared" si="6"/>
        <v>LK.03.4</v>
      </c>
      <c r="E35" s="256" t="s">
        <v>698</v>
      </c>
      <c r="F35" s="257">
        <v>4</v>
      </c>
      <c r="G35" s="305"/>
      <c r="H35" s="258" t="s">
        <v>664</v>
      </c>
      <c r="I35" s="258" t="s">
        <v>662</v>
      </c>
      <c r="J35" s="258" t="s">
        <v>681</v>
      </c>
      <c r="K35" s="259">
        <f>'LK 03'!F6</f>
        <v>68.2</v>
      </c>
      <c r="L35" s="259">
        <f>'LK 03'!G6</f>
        <v>70</v>
      </c>
      <c r="M35" s="259">
        <f>'LK 03'!H6</f>
        <v>70</v>
      </c>
      <c r="N35" s="259">
        <f>'LK 03'!I6</f>
        <v>36.9</v>
      </c>
      <c r="O35" s="260">
        <f t="shared" si="0"/>
        <v>70</v>
      </c>
      <c r="P35" s="260">
        <f t="shared" si="1"/>
        <v>245.1</v>
      </c>
      <c r="Q35" s="261">
        <f>'LK 03'!D6</f>
        <v>80</v>
      </c>
      <c r="R35" s="262">
        <f t="shared" si="7"/>
        <v>2.4300000000000002</v>
      </c>
    </row>
    <row r="36" spans="2:18" x14ac:dyDescent="0.25">
      <c r="B36" s="254">
        <v>28</v>
      </c>
      <c r="C36" s="267" t="s">
        <v>255</v>
      </c>
      <c r="D36" s="256" t="str">
        <f t="shared" si="6"/>
        <v>LK.03.5</v>
      </c>
      <c r="E36" s="256" t="s">
        <v>699</v>
      </c>
      <c r="F36" s="257">
        <v>4</v>
      </c>
      <c r="G36" s="305"/>
      <c r="H36" s="258" t="s">
        <v>664</v>
      </c>
      <c r="I36" s="258" t="s">
        <v>683</v>
      </c>
      <c r="J36" s="258" t="s">
        <v>681</v>
      </c>
      <c r="K36" s="259">
        <f>'LK 03'!F7</f>
        <v>68.2</v>
      </c>
      <c r="L36" s="259">
        <f>'LK 03'!G7</f>
        <v>70</v>
      </c>
      <c r="M36" s="259">
        <f>'LK 03'!H7</f>
        <v>70</v>
      </c>
      <c r="N36" s="259">
        <f>'LK 03'!I7</f>
        <v>36.700000000000003</v>
      </c>
      <c r="O36" s="260">
        <f t="shared" si="0"/>
        <v>70</v>
      </c>
      <c r="P36" s="260">
        <f t="shared" si="1"/>
        <v>244.89999999999998</v>
      </c>
      <c r="Q36" s="261">
        <f>'LK 03'!D7</f>
        <v>80</v>
      </c>
      <c r="R36" s="262">
        <f t="shared" si="7"/>
        <v>2.4300000000000002</v>
      </c>
    </row>
    <row r="37" spans="2:18" x14ac:dyDescent="0.25">
      <c r="B37" s="254">
        <v>29</v>
      </c>
      <c r="C37" s="267" t="s">
        <v>256</v>
      </c>
      <c r="D37" s="256" t="str">
        <f t="shared" si="6"/>
        <v>LK.03.6</v>
      </c>
      <c r="E37" s="256" t="s">
        <v>700</v>
      </c>
      <c r="F37" s="257">
        <v>4</v>
      </c>
      <c r="G37" s="305"/>
      <c r="H37" s="258" t="s">
        <v>661</v>
      </c>
      <c r="I37" s="258" t="s">
        <v>662</v>
      </c>
      <c r="J37" s="258" t="s">
        <v>681</v>
      </c>
      <c r="K37" s="259">
        <f>'LK 03'!F8</f>
        <v>68.400000000000006</v>
      </c>
      <c r="L37" s="259">
        <f>'LK 03'!G8</f>
        <v>70</v>
      </c>
      <c r="M37" s="259">
        <f>'LK 03'!H8</f>
        <v>70</v>
      </c>
      <c r="N37" s="259">
        <f>'LK 03'!I8</f>
        <v>36.700000000000003</v>
      </c>
      <c r="O37" s="260">
        <f t="shared" si="0"/>
        <v>70</v>
      </c>
      <c r="P37" s="260">
        <f t="shared" si="1"/>
        <v>245.10000000000002</v>
      </c>
      <c r="Q37" s="261">
        <f>'LK 03'!D8</f>
        <v>112</v>
      </c>
      <c r="R37" s="262">
        <f t="shared" si="7"/>
        <v>2.4300000000000002</v>
      </c>
    </row>
    <row r="38" spans="2:18" x14ac:dyDescent="0.25">
      <c r="B38" s="254">
        <v>30</v>
      </c>
      <c r="C38" s="267" t="s">
        <v>257</v>
      </c>
      <c r="D38" s="256" t="str">
        <f t="shared" si="6"/>
        <v>LK.03.7</v>
      </c>
      <c r="E38" s="256" t="s">
        <v>702</v>
      </c>
      <c r="F38" s="257">
        <v>4</v>
      </c>
      <c r="G38" s="305" t="s">
        <v>1083</v>
      </c>
      <c r="H38" s="258" t="s">
        <v>661</v>
      </c>
      <c r="I38" s="258" t="s">
        <v>662</v>
      </c>
      <c r="J38" s="258" t="s">
        <v>663</v>
      </c>
      <c r="K38" s="259">
        <f>'LK 03'!F9</f>
        <v>52.7</v>
      </c>
      <c r="L38" s="259">
        <f>'LK 03'!G9</f>
        <v>54</v>
      </c>
      <c r="M38" s="259">
        <f>'LK 03'!H9</f>
        <v>54</v>
      </c>
      <c r="N38" s="259">
        <f>'LK 03'!I9</f>
        <v>27.9</v>
      </c>
      <c r="O38" s="260">
        <f t="shared" si="0"/>
        <v>54</v>
      </c>
      <c r="P38" s="260">
        <f t="shared" si="1"/>
        <v>188.6</v>
      </c>
      <c r="Q38" s="261">
        <f>'LK 03'!D9</f>
        <v>91</v>
      </c>
      <c r="R38" s="262">
        <f t="shared" si="7"/>
        <v>2.4300000000000002</v>
      </c>
    </row>
    <row r="39" spans="2:18" x14ac:dyDescent="0.25">
      <c r="B39" s="254">
        <v>31</v>
      </c>
      <c r="C39" s="267" t="s">
        <v>258</v>
      </c>
      <c r="D39" s="256" t="str">
        <f t="shared" si="6"/>
        <v>LK.03.8</v>
      </c>
      <c r="E39" s="256" t="s">
        <v>704</v>
      </c>
      <c r="F39" s="257">
        <v>4</v>
      </c>
      <c r="G39" s="305"/>
      <c r="H39" s="258" t="s">
        <v>664</v>
      </c>
      <c r="I39" s="258" t="s">
        <v>665</v>
      </c>
      <c r="J39" s="258" t="s">
        <v>663</v>
      </c>
      <c r="K39" s="259">
        <f>'LK 03'!F10</f>
        <v>52.4</v>
      </c>
      <c r="L39" s="259">
        <f>'LK 03'!G10</f>
        <v>54</v>
      </c>
      <c r="M39" s="259">
        <f>'LK 03'!H10</f>
        <v>54</v>
      </c>
      <c r="N39" s="259">
        <f>'LK 03'!I10</f>
        <v>28.1</v>
      </c>
      <c r="O39" s="260">
        <f t="shared" si="0"/>
        <v>54</v>
      </c>
      <c r="P39" s="260">
        <f t="shared" si="1"/>
        <v>188.5</v>
      </c>
      <c r="Q39" s="261">
        <f>'LK 03'!D10</f>
        <v>63</v>
      </c>
      <c r="R39" s="262">
        <f t="shared" si="7"/>
        <v>2.4300000000000002</v>
      </c>
    </row>
    <row r="40" spans="2:18" x14ac:dyDescent="0.25">
      <c r="B40" s="254">
        <v>32</v>
      </c>
      <c r="C40" s="267" t="s">
        <v>259</v>
      </c>
      <c r="D40" s="256" t="str">
        <f t="shared" si="6"/>
        <v>LK.03.9</v>
      </c>
      <c r="E40" s="256" t="s">
        <v>705</v>
      </c>
      <c r="F40" s="257">
        <v>4</v>
      </c>
      <c r="G40" s="305"/>
      <c r="H40" s="258" t="s">
        <v>664</v>
      </c>
      <c r="I40" s="258" t="s">
        <v>665</v>
      </c>
      <c r="J40" s="258" t="s">
        <v>663</v>
      </c>
      <c r="K40" s="259">
        <f>'LK 03'!F11</f>
        <v>52.4</v>
      </c>
      <c r="L40" s="259">
        <f>'LK 03'!G11</f>
        <v>54</v>
      </c>
      <c r="M40" s="259">
        <f>'LK 03'!H11</f>
        <v>54</v>
      </c>
      <c r="N40" s="259">
        <f>'LK 03'!I11</f>
        <v>32.200000000000003</v>
      </c>
      <c r="O40" s="260">
        <f t="shared" si="0"/>
        <v>54</v>
      </c>
      <c r="P40" s="260">
        <f t="shared" si="1"/>
        <v>192.60000000000002</v>
      </c>
      <c r="Q40" s="261">
        <f>'LK 03'!D11</f>
        <v>63</v>
      </c>
      <c r="R40" s="262">
        <f t="shared" si="7"/>
        <v>2.4300000000000002</v>
      </c>
    </row>
    <row r="41" spans="2:18" x14ac:dyDescent="0.25">
      <c r="B41" s="254">
        <v>33</v>
      </c>
      <c r="C41" s="267" t="s">
        <v>260</v>
      </c>
      <c r="D41" s="256" t="str">
        <f t="shared" si="6"/>
        <v>LK.03.10</v>
      </c>
      <c r="E41" s="256" t="s">
        <v>706</v>
      </c>
      <c r="F41" s="257">
        <v>4</v>
      </c>
      <c r="G41" s="305"/>
      <c r="H41" s="258" t="s">
        <v>664</v>
      </c>
      <c r="I41" s="258" t="s">
        <v>665</v>
      </c>
      <c r="J41" s="258" t="s">
        <v>663</v>
      </c>
      <c r="K41" s="259">
        <f>'LK 03'!F12</f>
        <v>52.4</v>
      </c>
      <c r="L41" s="259">
        <f>'LK 03'!G12</f>
        <v>54</v>
      </c>
      <c r="M41" s="259">
        <f>'LK 03'!H12</f>
        <v>54</v>
      </c>
      <c r="N41" s="259">
        <f>'LK 03'!I12</f>
        <v>32.200000000000003</v>
      </c>
      <c r="O41" s="260">
        <f t="shared" si="0"/>
        <v>54</v>
      </c>
      <c r="P41" s="260">
        <f t="shared" si="1"/>
        <v>192.60000000000002</v>
      </c>
      <c r="Q41" s="261">
        <f>'LK 03'!D12</f>
        <v>63</v>
      </c>
      <c r="R41" s="262">
        <f t="shared" si="7"/>
        <v>2.4300000000000002</v>
      </c>
    </row>
    <row r="42" spans="2:18" x14ac:dyDescent="0.25">
      <c r="B42" s="254">
        <v>34</v>
      </c>
      <c r="C42" s="267" t="s">
        <v>261</v>
      </c>
      <c r="D42" s="256" t="str">
        <f t="shared" si="6"/>
        <v>LK.03.11</v>
      </c>
      <c r="E42" s="256" t="s">
        <v>707</v>
      </c>
      <c r="F42" s="257">
        <v>4</v>
      </c>
      <c r="G42" s="305"/>
      <c r="H42" s="258" t="s">
        <v>664</v>
      </c>
      <c r="I42" s="258" t="s">
        <v>665</v>
      </c>
      <c r="J42" s="258" t="s">
        <v>663</v>
      </c>
      <c r="K42" s="259">
        <f>'LK 03'!F13</f>
        <v>52.4</v>
      </c>
      <c r="L42" s="259">
        <f>'LK 03'!G13</f>
        <v>54</v>
      </c>
      <c r="M42" s="259">
        <f>'LK 03'!H13</f>
        <v>54</v>
      </c>
      <c r="N42" s="259">
        <f>'LK 03'!I13</f>
        <v>28.1</v>
      </c>
      <c r="O42" s="260">
        <f t="shared" si="0"/>
        <v>54</v>
      </c>
      <c r="P42" s="260">
        <f t="shared" si="1"/>
        <v>188.5</v>
      </c>
      <c r="Q42" s="261">
        <f>'LK 03'!D13</f>
        <v>63</v>
      </c>
      <c r="R42" s="262">
        <f t="shared" si="7"/>
        <v>2.4300000000000002</v>
      </c>
    </row>
    <row r="43" spans="2:18" x14ac:dyDescent="0.25">
      <c r="B43" s="254">
        <v>35</v>
      </c>
      <c r="C43" s="267" t="s">
        <v>262</v>
      </c>
      <c r="D43" s="256" t="str">
        <f t="shared" si="6"/>
        <v>LK.03.12</v>
      </c>
      <c r="E43" s="256" t="s">
        <v>708</v>
      </c>
      <c r="F43" s="257">
        <v>4</v>
      </c>
      <c r="G43" s="305"/>
      <c r="H43" s="258" t="s">
        <v>661</v>
      </c>
      <c r="I43" s="258" t="s">
        <v>662</v>
      </c>
      <c r="J43" s="258" t="s">
        <v>663</v>
      </c>
      <c r="K43" s="259">
        <f>'LK 03'!F14</f>
        <v>105.37461999999999</v>
      </c>
      <c r="L43" s="259">
        <f>'LK 03'!G14</f>
        <v>112.77462</v>
      </c>
      <c r="M43" s="259">
        <f>'LK 03'!H14</f>
        <v>112.77462</v>
      </c>
      <c r="N43" s="259">
        <f>'LK 03'!I14</f>
        <v>75.374619999999993</v>
      </c>
      <c r="O43" s="260">
        <f t="shared" si="0"/>
        <v>112.77462</v>
      </c>
      <c r="P43" s="260">
        <f t="shared" si="1"/>
        <v>406.29847999999998</v>
      </c>
      <c r="Q43" s="261">
        <f>'LK 03'!D14</f>
        <v>136.30000000000001</v>
      </c>
      <c r="R43" s="262">
        <f t="shared" si="7"/>
        <v>2.4300000000000002</v>
      </c>
    </row>
    <row r="44" spans="2:18" x14ac:dyDescent="0.25">
      <c r="B44" s="254">
        <v>36</v>
      </c>
      <c r="C44" s="267" t="s">
        <v>263</v>
      </c>
      <c r="D44" s="256" t="str">
        <f>+C44</f>
        <v>LK.04.1</v>
      </c>
      <c r="E44" s="256" t="s">
        <v>711</v>
      </c>
      <c r="F44" s="257">
        <v>4</v>
      </c>
      <c r="G44" s="305" t="s">
        <v>1084</v>
      </c>
      <c r="H44" s="258" t="s">
        <v>661</v>
      </c>
      <c r="I44" s="258" t="s">
        <v>662</v>
      </c>
      <c r="J44" s="258" t="s">
        <v>681</v>
      </c>
      <c r="K44" s="259">
        <f>'LK 04'!F3</f>
        <v>105.09672</v>
      </c>
      <c r="L44" s="259">
        <f>'LK 04'!G3</f>
        <v>112.49672000000001</v>
      </c>
      <c r="M44" s="259">
        <f>'LK 04'!H3</f>
        <v>112.49672000000001</v>
      </c>
      <c r="N44" s="259">
        <f>'LK 04'!I3</f>
        <v>75.096720000000005</v>
      </c>
      <c r="O44" s="260">
        <f t="shared" si="0"/>
        <v>112.49672000000001</v>
      </c>
      <c r="P44" s="260">
        <f t="shared" si="1"/>
        <v>405.18688000000003</v>
      </c>
      <c r="Q44" s="261">
        <f>'LK 04'!D3</f>
        <v>135.80000000000001</v>
      </c>
      <c r="R44" s="262">
        <f>0.81*3</f>
        <v>2.4300000000000002</v>
      </c>
    </row>
    <row r="45" spans="2:18" x14ac:dyDescent="0.25">
      <c r="B45" s="254">
        <v>37</v>
      </c>
      <c r="C45" s="267" t="s">
        <v>264</v>
      </c>
      <c r="D45" s="256" t="str">
        <f t="shared" ref="D45:D55" si="8">+C45</f>
        <v>LK.04.2</v>
      </c>
      <c r="E45" s="256" t="s">
        <v>712</v>
      </c>
      <c r="F45" s="257">
        <v>4</v>
      </c>
      <c r="G45" s="305"/>
      <c r="H45" s="258" t="s">
        <v>664</v>
      </c>
      <c r="I45" s="258" t="s">
        <v>665</v>
      </c>
      <c r="J45" s="258" t="s">
        <v>681</v>
      </c>
      <c r="K45" s="259">
        <f>'LK 04'!F4</f>
        <v>52.4</v>
      </c>
      <c r="L45" s="259">
        <f>'LK 04'!G4</f>
        <v>54</v>
      </c>
      <c r="M45" s="259">
        <f>'LK 04'!H4</f>
        <v>54</v>
      </c>
      <c r="N45" s="259">
        <f>'LK 04'!I4</f>
        <v>28.1</v>
      </c>
      <c r="O45" s="260">
        <f t="shared" si="0"/>
        <v>54</v>
      </c>
      <c r="P45" s="260">
        <f t="shared" si="1"/>
        <v>188.5</v>
      </c>
      <c r="Q45" s="261">
        <f>'LK 04'!D4</f>
        <v>63</v>
      </c>
      <c r="R45" s="262">
        <f t="shared" ref="R45:R55" si="9">0.81*3</f>
        <v>2.4300000000000002</v>
      </c>
    </row>
    <row r="46" spans="2:18" x14ac:dyDescent="0.25">
      <c r="B46" s="254">
        <v>38</v>
      </c>
      <c r="C46" s="267" t="s">
        <v>265</v>
      </c>
      <c r="D46" s="256" t="str">
        <f t="shared" si="8"/>
        <v>LK.04.3</v>
      </c>
      <c r="E46" s="256" t="s">
        <v>713</v>
      </c>
      <c r="F46" s="257">
        <v>4</v>
      </c>
      <c r="G46" s="305"/>
      <c r="H46" s="258" t="s">
        <v>664</v>
      </c>
      <c r="I46" s="258" t="s">
        <v>665</v>
      </c>
      <c r="J46" s="258" t="s">
        <v>681</v>
      </c>
      <c r="K46" s="259">
        <f>'LK 04'!F5</f>
        <v>52.4</v>
      </c>
      <c r="L46" s="259">
        <f>'LK 04'!G5</f>
        <v>54</v>
      </c>
      <c r="M46" s="259">
        <f>'LK 04'!H5</f>
        <v>54</v>
      </c>
      <c r="N46" s="259">
        <f>'LK 04'!I5</f>
        <v>32.200000000000003</v>
      </c>
      <c r="O46" s="260">
        <f t="shared" si="0"/>
        <v>54</v>
      </c>
      <c r="P46" s="260">
        <f t="shared" si="1"/>
        <v>192.60000000000002</v>
      </c>
      <c r="Q46" s="261">
        <f>'LK 04'!D5</f>
        <v>63</v>
      </c>
      <c r="R46" s="262">
        <f t="shared" si="9"/>
        <v>2.4300000000000002</v>
      </c>
    </row>
    <row r="47" spans="2:18" x14ac:dyDescent="0.25">
      <c r="B47" s="254">
        <v>39</v>
      </c>
      <c r="C47" s="267" t="s">
        <v>266</v>
      </c>
      <c r="D47" s="256" t="str">
        <f t="shared" si="8"/>
        <v>LK.04.4</v>
      </c>
      <c r="E47" s="256" t="s">
        <v>714</v>
      </c>
      <c r="F47" s="257">
        <v>4</v>
      </c>
      <c r="G47" s="305"/>
      <c r="H47" s="258" t="s">
        <v>664</v>
      </c>
      <c r="I47" s="258" t="s">
        <v>662</v>
      </c>
      <c r="J47" s="258" t="s">
        <v>681</v>
      </c>
      <c r="K47" s="259">
        <f>'LK 04'!F6</f>
        <v>52.4</v>
      </c>
      <c r="L47" s="259">
        <f>'LK 04'!G6</f>
        <v>54</v>
      </c>
      <c r="M47" s="259">
        <f>'LK 04'!H6</f>
        <v>54</v>
      </c>
      <c r="N47" s="259">
        <f>'LK 04'!I6</f>
        <v>32.200000000000003</v>
      </c>
      <c r="O47" s="260">
        <f t="shared" si="0"/>
        <v>54</v>
      </c>
      <c r="P47" s="260">
        <f t="shared" si="1"/>
        <v>192.60000000000002</v>
      </c>
      <c r="Q47" s="261">
        <f>'LK 04'!D6</f>
        <v>63</v>
      </c>
      <c r="R47" s="262">
        <f t="shared" si="9"/>
        <v>2.4300000000000002</v>
      </c>
    </row>
    <row r="48" spans="2:18" x14ac:dyDescent="0.25">
      <c r="B48" s="254">
        <v>40</v>
      </c>
      <c r="C48" s="267" t="s">
        <v>267</v>
      </c>
      <c r="D48" s="256" t="str">
        <f t="shared" si="8"/>
        <v>LK.04.5</v>
      </c>
      <c r="E48" s="256" t="s">
        <v>703</v>
      </c>
      <c r="F48" s="257">
        <v>4</v>
      </c>
      <c r="G48" s="305"/>
      <c r="H48" s="258" t="s">
        <v>664</v>
      </c>
      <c r="I48" s="258" t="s">
        <v>683</v>
      </c>
      <c r="J48" s="258" t="s">
        <v>681</v>
      </c>
      <c r="K48" s="259">
        <f>'LK 04'!F7</f>
        <v>52.4</v>
      </c>
      <c r="L48" s="259">
        <f>'LK 04'!G7</f>
        <v>54</v>
      </c>
      <c r="M48" s="259">
        <f>'LK 04'!H7</f>
        <v>54</v>
      </c>
      <c r="N48" s="259">
        <f>'LK 04'!I7</f>
        <v>28.1</v>
      </c>
      <c r="O48" s="260">
        <f t="shared" si="0"/>
        <v>54</v>
      </c>
      <c r="P48" s="260">
        <f t="shared" si="1"/>
        <v>188.5</v>
      </c>
      <c r="Q48" s="261">
        <f>'LK 04'!D7</f>
        <v>63</v>
      </c>
      <c r="R48" s="262">
        <f t="shared" si="9"/>
        <v>2.4300000000000002</v>
      </c>
    </row>
    <row r="49" spans="2:18" x14ac:dyDescent="0.25">
      <c r="B49" s="254">
        <v>41</v>
      </c>
      <c r="C49" s="267" t="s">
        <v>268</v>
      </c>
      <c r="D49" s="256" t="str">
        <f t="shared" si="8"/>
        <v>LK.04.6</v>
      </c>
      <c r="E49" s="256" t="s">
        <v>715</v>
      </c>
      <c r="F49" s="257">
        <v>4</v>
      </c>
      <c r="G49" s="305"/>
      <c r="H49" s="258" t="s">
        <v>661</v>
      </c>
      <c r="I49" s="258" t="s">
        <v>662</v>
      </c>
      <c r="J49" s="258" t="s">
        <v>681</v>
      </c>
      <c r="K49" s="259">
        <f>'LK 04'!F8</f>
        <v>52.7</v>
      </c>
      <c r="L49" s="259">
        <f>'LK 04'!G8</f>
        <v>54</v>
      </c>
      <c r="M49" s="259">
        <f>'LK 04'!H8</f>
        <v>54</v>
      </c>
      <c r="N49" s="259">
        <f>'LK 04'!I8</f>
        <v>27.9</v>
      </c>
      <c r="O49" s="260">
        <f t="shared" si="0"/>
        <v>54</v>
      </c>
      <c r="P49" s="260">
        <f t="shared" si="1"/>
        <v>188.6</v>
      </c>
      <c r="Q49" s="261">
        <f>'LK 04'!D8</f>
        <v>91</v>
      </c>
      <c r="R49" s="262">
        <f t="shared" si="9"/>
        <v>2.4300000000000002</v>
      </c>
    </row>
    <row r="50" spans="2:18" x14ac:dyDescent="0.25">
      <c r="B50" s="254">
        <v>42</v>
      </c>
      <c r="C50" s="267" t="s">
        <v>269</v>
      </c>
      <c r="D50" s="256" t="str">
        <f t="shared" si="8"/>
        <v>LK.04.7</v>
      </c>
      <c r="E50" s="256" t="s">
        <v>716</v>
      </c>
      <c r="F50" s="257">
        <v>4</v>
      </c>
      <c r="G50" s="305" t="s">
        <v>1085</v>
      </c>
      <c r="H50" s="258" t="s">
        <v>661</v>
      </c>
      <c r="I50" s="258" t="s">
        <v>662</v>
      </c>
      <c r="J50" s="258" t="s">
        <v>663</v>
      </c>
      <c r="K50" s="259">
        <f>'LK 04'!F9</f>
        <v>68.400000000000006</v>
      </c>
      <c r="L50" s="259">
        <f>'LK 04'!G9</f>
        <v>70</v>
      </c>
      <c r="M50" s="259">
        <f>'LK 04'!H9</f>
        <v>70</v>
      </c>
      <c r="N50" s="259">
        <f>'LK 04'!I9</f>
        <v>36.700000000000003</v>
      </c>
      <c r="O50" s="260">
        <f t="shared" si="0"/>
        <v>70</v>
      </c>
      <c r="P50" s="260">
        <f t="shared" si="1"/>
        <v>245.10000000000002</v>
      </c>
      <c r="Q50" s="261">
        <f>'LK 04'!D9</f>
        <v>112</v>
      </c>
      <c r="R50" s="262">
        <f t="shared" si="9"/>
        <v>2.4300000000000002</v>
      </c>
    </row>
    <row r="51" spans="2:18" x14ac:dyDescent="0.25">
      <c r="B51" s="254">
        <v>43</v>
      </c>
      <c r="C51" s="267" t="s">
        <v>270</v>
      </c>
      <c r="D51" s="256" t="str">
        <f t="shared" si="8"/>
        <v>LK.04.8</v>
      </c>
      <c r="E51" s="256" t="s">
        <v>717</v>
      </c>
      <c r="F51" s="257">
        <v>4</v>
      </c>
      <c r="G51" s="305"/>
      <c r="H51" s="258" t="s">
        <v>664</v>
      </c>
      <c r="I51" s="258" t="s">
        <v>665</v>
      </c>
      <c r="J51" s="258" t="s">
        <v>663</v>
      </c>
      <c r="K51" s="259">
        <f>'LK 04'!F10</f>
        <v>68.2</v>
      </c>
      <c r="L51" s="259">
        <f>'LK 04'!G10</f>
        <v>70</v>
      </c>
      <c r="M51" s="259">
        <f>'LK 04'!H10</f>
        <v>70</v>
      </c>
      <c r="N51" s="259">
        <f>'LK 04'!I10</f>
        <v>36.700000000000003</v>
      </c>
      <c r="O51" s="260">
        <f t="shared" si="0"/>
        <v>70</v>
      </c>
      <c r="P51" s="260">
        <f t="shared" si="1"/>
        <v>244.89999999999998</v>
      </c>
      <c r="Q51" s="261">
        <f>'LK 04'!D10</f>
        <v>80</v>
      </c>
      <c r="R51" s="262">
        <f t="shared" si="9"/>
        <v>2.4300000000000002</v>
      </c>
    </row>
    <row r="52" spans="2:18" x14ac:dyDescent="0.25">
      <c r="B52" s="254">
        <v>44</v>
      </c>
      <c r="C52" s="267" t="s">
        <v>271</v>
      </c>
      <c r="D52" s="256" t="str">
        <f t="shared" si="8"/>
        <v>LK.04.9</v>
      </c>
      <c r="E52" s="256" t="s">
        <v>718</v>
      </c>
      <c r="F52" s="257">
        <v>4</v>
      </c>
      <c r="G52" s="305"/>
      <c r="H52" s="258" t="s">
        <v>664</v>
      </c>
      <c r="I52" s="258" t="s">
        <v>665</v>
      </c>
      <c r="J52" s="258" t="s">
        <v>663</v>
      </c>
      <c r="K52" s="259">
        <f>'LK 04'!F11</f>
        <v>68.2</v>
      </c>
      <c r="L52" s="259">
        <f>'LK 04'!G11</f>
        <v>70</v>
      </c>
      <c r="M52" s="259">
        <f>'LK 04'!H11</f>
        <v>70</v>
      </c>
      <c r="N52" s="259">
        <f>'LK 04'!I11</f>
        <v>36.9</v>
      </c>
      <c r="O52" s="260">
        <f t="shared" si="0"/>
        <v>70</v>
      </c>
      <c r="P52" s="260">
        <f t="shared" si="1"/>
        <v>245.1</v>
      </c>
      <c r="Q52" s="261">
        <f>'LK 04'!D11</f>
        <v>80</v>
      </c>
      <c r="R52" s="262">
        <f t="shared" si="9"/>
        <v>2.4300000000000002</v>
      </c>
    </row>
    <row r="53" spans="2:18" x14ac:dyDescent="0.25">
      <c r="B53" s="254">
        <v>45</v>
      </c>
      <c r="C53" s="267" t="s">
        <v>272</v>
      </c>
      <c r="D53" s="256" t="str">
        <f t="shared" si="8"/>
        <v>LK.04.10</v>
      </c>
      <c r="E53" s="256" t="s">
        <v>719</v>
      </c>
      <c r="F53" s="257">
        <v>4</v>
      </c>
      <c r="G53" s="305"/>
      <c r="H53" s="258" t="s">
        <v>664</v>
      </c>
      <c r="I53" s="258" t="s">
        <v>665</v>
      </c>
      <c r="J53" s="258" t="s">
        <v>663</v>
      </c>
      <c r="K53" s="259">
        <f>'LK 04'!F12</f>
        <v>68.2</v>
      </c>
      <c r="L53" s="259">
        <f>'LK 04'!G12</f>
        <v>70</v>
      </c>
      <c r="M53" s="259">
        <f>'LK 04'!H12</f>
        <v>70</v>
      </c>
      <c r="N53" s="259">
        <f>'LK 04'!I12</f>
        <v>41.5</v>
      </c>
      <c r="O53" s="260">
        <f t="shared" si="0"/>
        <v>70</v>
      </c>
      <c r="P53" s="260">
        <f t="shared" si="1"/>
        <v>249.7</v>
      </c>
      <c r="Q53" s="261">
        <f>'LK 04'!D12</f>
        <v>80</v>
      </c>
      <c r="R53" s="262">
        <f t="shared" si="9"/>
        <v>2.4300000000000002</v>
      </c>
    </row>
    <row r="54" spans="2:18" x14ac:dyDescent="0.25">
      <c r="B54" s="254">
        <v>46</v>
      </c>
      <c r="C54" s="267" t="s">
        <v>273</v>
      </c>
      <c r="D54" s="256" t="str">
        <f t="shared" si="8"/>
        <v>LK.04.11</v>
      </c>
      <c r="E54" s="256" t="s">
        <v>720</v>
      </c>
      <c r="F54" s="257">
        <v>4</v>
      </c>
      <c r="G54" s="305"/>
      <c r="H54" s="258" t="s">
        <v>664</v>
      </c>
      <c r="I54" s="258" t="s">
        <v>665</v>
      </c>
      <c r="J54" s="258" t="s">
        <v>663</v>
      </c>
      <c r="K54" s="259">
        <f>'LK 04'!F13</f>
        <v>68.2</v>
      </c>
      <c r="L54" s="259">
        <f>'LK 04'!G13</f>
        <v>70</v>
      </c>
      <c r="M54" s="259">
        <f>'LK 04'!H13</f>
        <v>70</v>
      </c>
      <c r="N54" s="259">
        <f>'LK 04'!I13</f>
        <v>41.5</v>
      </c>
      <c r="O54" s="260">
        <f t="shared" si="0"/>
        <v>70</v>
      </c>
      <c r="P54" s="260">
        <f t="shared" si="1"/>
        <v>249.7</v>
      </c>
      <c r="Q54" s="261">
        <f>'LK 04'!D13</f>
        <v>80</v>
      </c>
      <c r="R54" s="262">
        <f t="shared" si="9"/>
        <v>2.4300000000000002</v>
      </c>
    </row>
    <row r="55" spans="2:18" x14ac:dyDescent="0.25">
      <c r="B55" s="254">
        <v>47</v>
      </c>
      <c r="C55" s="267" t="s">
        <v>274</v>
      </c>
      <c r="D55" s="256" t="str">
        <f t="shared" si="8"/>
        <v>LK.04.12</v>
      </c>
      <c r="E55" s="256" t="s">
        <v>721</v>
      </c>
      <c r="F55" s="257">
        <v>4</v>
      </c>
      <c r="G55" s="305"/>
      <c r="H55" s="258" t="s">
        <v>661</v>
      </c>
      <c r="I55" s="258" t="s">
        <v>662</v>
      </c>
      <c r="J55" s="258" t="s">
        <v>663</v>
      </c>
      <c r="K55" s="259">
        <f>'LK 04'!F14</f>
        <v>93.9</v>
      </c>
      <c r="L55" s="259">
        <f>'LK 04'!G14</f>
        <v>100.9</v>
      </c>
      <c r="M55" s="259">
        <f>'LK 04'!H14</f>
        <v>100.9</v>
      </c>
      <c r="N55" s="259">
        <f>'LK 04'!I14</f>
        <v>65.2</v>
      </c>
      <c r="O55" s="260">
        <f t="shared" si="0"/>
        <v>100.9</v>
      </c>
      <c r="P55" s="260">
        <f t="shared" si="1"/>
        <v>360.90000000000003</v>
      </c>
      <c r="Q55" s="261">
        <f>'LK 04'!D14</f>
        <v>118</v>
      </c>
      <c r="R55" s="262">
        <f t="shared" si="9"/>
        <v>2.4300000000000002</v>
      </c>
    </row>
    <row r="56" spans="2:18" x14ac:dyDescent="0.25">
      <c r="B56" s="254">
        <v>48</v>
      </c>
      <c r="C56" s="267" t="s">
        <v>275</v>
      </c>
      <c r="D56" s="256" t="str">
        <f>+C56</f>
        <v>LK.05.1</v>
      </c>
      <c r="E56" s="256" t="s">
        <v>722</v>
      </c>
      <c r="F56" s="257">
        <v>4</v>
      </c>
      <c r="G56" s="305" t="s">
        <v>1086</v>
      </c>
      <c r="H56" s="258" t="s">
        <v>661</v>
      </c>
      <c r="I56" s="258" t="s">
        <v>662</v>
      </c>
      <c r="J56" s="258" t="s">
        <v>681</v>
      </c>
      <c r="K56" s="259">
        <f>'LK 05'!F3</f>
        <v>75.916749999999993</v>
      </c>
      <c r="L56" s="259">
        <f>'LK 05'!G3</f>
        <v>78</v>
      </c>
      <c r="M56" s="259">
        <f>'LK 05'!H3</f>
        <v>78</v>
      </c>
      <c r="N56" s="259">
        <f>'LK 05'!I3</f>
        <v>41.09</v>
      </c>
      <c r="O56" s="260">
        <f t="shared" si="0"/>
        <v>78</v>
      </c>
      <c r="P56" s="260">
        <f t="shared" si="1"/>
        <v>273.00675000000001</v>
      </c>
      <c r="Q56" s="261">
        <f>'LK 05'!D3</f>
        <v>120</v>
      </c>
      <c r="R56" s="262">
        <f>0.81*3</f>
        <v>2.4300000000000002</v>
      </c>
    </row>
    <row r="57" spans="2:18" x14ac:dyDescent="0.25">
      <c r="B57" s="254">
        <v>49</v>
      </c>
      <c r="C57" s="267" t="s">
        <v>276</v>
      </c>
      <c r="D57" s="256" t="str">
        <f t="shared" ref="D57:D64" si="10">+C57</f>
        <v>LK.05.2</v>
      </c>
      <c r="E57" s="256" t="s">
        <v>723</v>
      </c>
      <c r="F57" s="257">
        <v>4</v>
      </c>
      <c r="G57" s="305"/>
      <c r="H57" s="258" t="s">
        <v>664</v>
      </c>
      <c r="I57" s="258" t="s">
        <v>665</v>
      </c>
      <c r="J57" s="258" t="s">
        <v>681</v>
      </c>
      <c r="K57" s="259">
        <f>'LK 05'!F4</f>
        <v>75.695599999999999</v>
      </c>
      <c r="L57" s="259">
        <f>'LK 05'!G4</f>
        <v>78</v>
      </c>
      <c r="M57" s="259">
        <f>'LK 05'!H4</f>
        <v>78</v>
      </c>
      <c r="N57" s="259">
        <f>'LK 05'!I4</f>
        <v>46.77</v>
      </c>
      <c r="O57" s="260">
        <f t="shared" si="0"/>
        <v>78</v>
      </c>
      <c r="P57" s="260">
        <f t="shared" si="1"/>
        <v>278.46559999999999</v>
      </c>
      <c r="Q57" s="261">
        <f>'LK 05'!D4</f>
        <v>90</v>
      </c>
      <c r="R57" s="262">
        <f t="shared" ref="R57:R64" si="11">0.81*3</f>
        <v>2.4300000000000002</v>
      </c>
    </row>
    <row r="58" spans="2:18" x14ac:dyDescent="0.25">
      <c r="B58" s="254">
        <v>50</v>
      </c>
      <c r="C58" s="267" t="s">
        <v>277</v>
      </c>
      <c r="D58" s="256" t="str">
        <f t="shared" si="10"/>
        <v>LK.05.3</v>
      </c>
      <c r="E58" s="256" t="s">
        <v>724</v>
      </c>
      <c r="F58" s="257">
        <v>4</v>
      </c>
      <c r="G58" s="305"/>
      <c r="H58" s="258" t="s">
        <v>664</v>
      </c>
      <c r="I58" s="258" t="s">
        <v>665</v>
      </c>
      <c r="J58" s="258" t="s">
        <v>681</v>
      </c>
      <c r="K58" s="259">
        <f>'LK 05'!F5</f>
        <v>75.691149999999993</v>
      </c>
      <c r="L58" s="259">
        <f>'LK 05'!G5</f>
        <v>78</v>
      </c>
      <c r="M58" s="259">
        <f>'LK 05'!H5</f>
        <v>78</v>
      </c>
      <c r="N58" s="259">
        <f>'LK 05'!I5</f>
        <v>46.77</v>
      </c>
      <c r="O58" s="260">
        <f t="shared" si="0"/>
        <v>78</v>
      </c>
      <c r="P58" s="260">
        <f t="shared" si="1"/>
        <v>278.46114999999998</v>
      </c>
      <c r="Q58" s="261">
        <f>'LK 05'!D5</f>
        <v>90</v>
      </c>
      <c r="R58" s="262">
        <f t="shared" si="11"/>
        <v>2.4300000000000002</v>
      </c>
    </row>
    <row r="59" spans="2:18" x14ac:dyDescent="0.25">
      <c r="B59" s="254">
        <v>51</v>
      </c>
      <c r="C59" s="267" t="s">
        <v>278</v>
      </c>
      <c r="D59" s="256" t="str">
        <f t="shared" si="10"/>
        <v>LK.05.4</v>
      </c>
      <c r="E59" s="256" t="s">
        <v>725</v>
      </c>
      <c r="F59" s="257">
        <v>4</v>
      </c>
      <c r="G59" s="305"/>
      <c r="H59" s="258" t="s">
        <v>661</v>
      </c>
      <c r="I59" s="258" t="s">
        <v>662</v>
      </c>
      <c r="J59" s="258" t="s">
        <v>681</v>
      </c>
      <c r="K59" s="259">
        <f>'LK 05'!F6</f>
        <v>114.85112000000001</v>
      </c>
      <c r="L59" s="259">
        <f>'LK 05'!G6</f>
        <v>123.02312000000001</v>
      </c>
      <c r="M59" s="259">
        <f>'LK 05'!H6</f>
        <v>123.02312000000001</v>
      </c>
      <c r="N59" s="259">
        <f>'LK 05'!I6</f>
        <v>83.050520000000006</v>
      </c>
      <c r="O59" s="260">
        <f t="shared" si="0"/>
        <v>123.02312000000001</v>
      </c>
      <c r="P59" s="260">
        <f t="shared" si="1"/>
        <v>443.94788000000005</v>
      </c>
      <c r="Q59" s="261">
        <f>'LK 05'!D6</f>
        <v>156.19999999999999</v>
      </c>
      <c r="R59" s="262">
        <f t="shared" si="11"/>
        <v>2.4300000000000002</v>
      </c>
    </row>
    <row r="60" spans="2:18" x14ac:dyDescent="0.25">
      <c r="B60" s="254">
        <v>52</v>
      </c>
      <c r="C60" s="267" t="s">
        <v>279</v>
      </c>
      <c r="D60" s="256" t="str">
        <f t="shared" si="10"/>
        <v>LK.05.5</v>
      </c>
      <c r="E60" s="256" t="s">
        <v>726</v>
      </c>
      <c r="F60" s="257">
        <v>4</v>
      </c>
      <c r="G60" s="305" t="s">
        <v>1087</v>
      </c>
      <c r="H60" s="258" t="s">
        <v>661</v>
      </c>
      <c r="I60" s="258" t="s">
        <v>662</v>
      </c>
      <c r="J60" s="258" t="s">
        <v>663</v>
      </c>
      <c r="K60" s="259">
        <f>'LK 05'!F7</f>
        <v>99.553699999999992</v>
      </c>
      <c r="L60" s="259">
        <f>'LK 05'!G7</f>
        <v>106.848</v>
      </c>
      <c r="M60" s="259">
        <f>'LK 05'!H7</f>
        <v>106.848</v>
      </c>
      <c r="N60" s="259">
        <f>'LK 05'!I7</f>
        <v>68.738749999999996</v>
      </c>
      <c r="O60" s="260">
        <f t="shared" si="0"/>
        <v>106.848</v>
      </c>
      <c r="P60" s="260">
        <f t="shared" si="1"/>
        <v>381.98845</v>
      </c>
      <c r="Q60" s="261">
        <f>'LK 05'!D7</f>
        <v>126</v>
      </c>
      <c r="R60" s="262">
        <f t="shared" si="11"/>
        <v>2.4300000000000002</v>
      </c>
    </row>
    <row r="61" spans="2:18" x14ac:dyDescent="0.25">
      <c r="B61" s="254">
        <v>53</v>
      </c>
      <c r="C61" s="267" t="s">
        <v>280</v>
      </c>
      <c r="D61" s="256" t="str">
        <f t="shared" si="10"/>
        <v>LK.05.6</v>
      </c>
      <c r="E61" s="256" t="s">
        <v>728</v>
      </c>
      <c r="F61" s="257">
        <v>4</v>
      </c>
      <c r="G61" s="305"/>
      <c r="H61" s="258" t="s">
        <v>664</v>
      </c>
      <c r="I61" s="258" t="s">
        <v>665</v>
      </c>
      <c r="J61" s="258" t="s">
        <v>663</v>
      </c>
      <c r="K61" s="259">
        <f>'LK 05'!F8</f>
        <v>63.195599999999999</v>
      </c>
      <c r="L61" s="259">
        <f>'LK 05'!G8</f>
        <v>65</v>
      </c>
      <c r="M61" s="259">
        <f>'LK 05'!H8</f>
        <v>65</v>
      </c>
      <c r="N61" s="259">
        <f>'LK 05'!I8</f>
        <v>38.975000000000001</v>
      </c>
      <c r="O61" s="260">
        <f t="shared" si="0"/>
        <v>65</v>
      </c>
      <c r="P61" s="260">
        <f t="shared" si="1"/>
        <v>232.17060000000001</v>
      </c>
      <c r="Q61" s="261">
        <f>'LK 05'!D8</f>
        <v>75</v>
      </c>
      <c r="R61" s="262">
        <f t="shared" si="11"/>
        <v>2.4300000000000002</v>
      </c>
    </row>
    <row r="62" spans="2:18" x14ac:dyDescent="0.25">
      <c r="B62" s="254">
        <v>54</v>
      </c>
      <c r="C62" s="267" t="s">
        <v>281</v>
      </c>
      <c r="D62" s="256" t="str">
        <f t="shared" si="10"/>
        <v>LK.05.7</v>
      </c>
      <c r="E62" s="256" t="s">
        <v>729</v>
      </c>
      <c r="F62" s="257">
        <v>4</v>
      </c>
      <c r="G62" s="305"/>
      <c r="H62" s="258" t="s">
        <v>664</v>
      </c>
      <c r="I62" s="258" t="s">
        <v>665</v>
      </c>
      <c r="J62" s="258" t="s">
        <v>663</v>
      </c>
      <c r="K62" s="259">
        <f>'LK 05'!F9</f>
        <v>63.195599999999999</v>
      </c>
      <c r="L62" s="259">
        <f>'LK 05'!G9</f>
        <v>65</v>
      </c>
      <c r="M62" s="259">
        <f>'LK 05'!H9</f>
        <v>65</v>
      </c>
      <c r="N62" s="259">
        <f>'LK 05'!I9</f>
        <v>38.975000000000001</v>
      </c>
      <c r="O62" s="260">
        <f t="shared" si="0"/>
        <v>65</v>
      </c>
      <c r="P62" s="260">
        <f t="shared" si="1"/>
        <v>232.17060000000001</v>
      </c>
      <c r="Q62" s="261">
        <f>'LK 05'!D9</f>
        <v>75</v>
      </c>
      <c r="R62" s="262">
        <f t="shared" si="11"/>
        <v>2.4300000000000002</v>
      </c>
    </row>
    <row r="63" spans="2:18" x14ac:dyDescent="0.25">
      <c r="B63" s="254">
        <v>55</v>
      </c>
      <c r="C63" s="267" t="s">
        <v>282</v>
      </c>
      <c r="D63" s="256" t="str">
        <f t="shared" si="10"/>
        <v>LK.05.8</v>
      </c>
      <c r="E63" s="256" t="s">
        <v>730</v>
      </c>
      <c r="F63" s="257">
        <v>4</v>
      </c>
      <c r="G63" s="305"/>
      <c r="H63" s="258" t="s">
        <v>664</v>
      </c>
      <c r="I63" s="258" t="s">
        <v>665</v>
      </c>
      <c r="J63" s="258" t="s">
        <v>663</v>
      </c>
      <c r="K63" s="259">
        <f>'LK 05'!F10</f>
        <v>63.195599999999999</v>
      </c>
      <c r="L63" s="259">
        <f>'LK 05'!G10</f>
        <v>65</v>
      </c>
      <c r="M63" s="259">
        <f>'LK 05'!H10</f>
        <v>65</v>
      </c>
      <c r="N63" s="259">
        <f>'LK 05'!I10</f>
        <v>34.419750000000001</v>
      </c>
      <c r="O63" s="260">
        <f t="shared" si="0"/>
        <v>65</v>
      </c>
      <c r="P63" s="260">
        <f t="shared" si="1"/>
        <v>227.61535000000001</v>
      </c>
      <c r="Q63" s="261">
        <f>'LK 05'!D10</f>
        <v>75</v>
      </c>
      <c r="R63" s="262">
        <f t="shared" si="11"/>
        <v>2.4300000000000002</v>
      </c>
    </row>
    <row r="64" spans="2:18" x14ac:dyDescent="0.25">
      <c r="B64" s="254">
        <v>56</v>
      </c>
      <c r="C64" s="267" t="s">
        <v>283</v>
      </c>
      <c r="D64" s="256" t="str">
        <f t="shared" si="10"/>
        <v>LK.05.9</v>
      </c>
      <c r="E64" s="256" t="s">
        <v>731</v>
      </c>
      <c r="F64" s="257">
        <v>4</v>
      </c>
      <c r="G64" s="305"/>
      <c r="H64" s="258" t="s">
        <v>661</v>
      </c>
      <c r="I64" s="258" t="s">
        <v>662</v>
      </c>
      <c r="J64" s="258" t="s">
        <v>663</v>
      </c>
      <c r="K64" s="259">
        <f>'LK 05'!F11</f>
        <v>63.41675</v>
      </c>
      <c r="L64" s="259">
        <f>'LK 05'!G11</f>
        <v>65</v>
      </c>
      <c r="M64" s="259">
        <f>'LK 05'!H11</f>
        <v>65</v>
      </c>
      <c r="N64" s="259">
        <f>'LK 05'!I11</f>
        <v>34.255000000000003</v>
      </c>
      <c r="O64" s="260">
        <f t="shared" si="0"/>
        <v>65</v>
      </c>
      <c r="P64" s="260">
        <f t="shared" si="1"/>
        <v>227.67175</v>
      </c>
      <c r="Q64" s="261">
        <f>'LK 05'!D11</f>
        <v>105</v>
      </c>
      <c r="R64" s="262">
        <f t="shared" si="11"/>
        <v>2.4300000000000002</v>
      </c>
    </row>
    <row r="65" spans="2:18" x14ac:dyDescent="0.25">
      <c r="B65" s="254">
        <v>57</v>
      </c>
      <c r="C65" s="267" t="s">
        <v>285</v>
      </c>
      <c r="D65" s="256" t="str">
        <f>+C65</f>
        <v>LK.06.1</v>
      </c>
      <c r="E65" s="256" t="s">
        <v>732</v>
      </c>
      <c r="F65" s="257">
        <v>4</v>
      </c>
      <c r="G65" s="305" t="s">
        <v>1088</v>
      </c>
      <c r="H65" s="258" t="s">
        <v>661</v>
      </c>
      <c r="I65" s="258" t="s">
        <v>662</v>
      </c>
      <c r="J65" s="258" t="s">
        <v>681</v>
      </c>
      <c r="K65" s="259">
        <f>'LK 06'!F3</f>
        <v>68.416749999999993</v>
      </c>
      <c r="L65" s="259">
        <f>'LK 06'!G3</f>
        <v>70</v>
      </c>
      <c r="M65" s="259">
        <f>'LK 06'!H3</f>
        <v>70</v>
      </c>
      <c r="N65" s="259">
        <f>'LK 06'!I3</f>
        <v>36.725000000000001</v>
      </c>
      <c r="O65" s="260">
        <f t="shared" si="0"/>
        <v>70</v>
      </c>
      <c r="P65" s="260">
        <f t="shared" si="1"/>
        <v>245.14174999999997</v>
      </c>
      <c r="Q65" s="261">
        <f>'LK 06'!D3</f>
        <v>112</v>
      </c>
      <c r="R65" s="262">
        <f>0.81*3</f>
        <v>2.4300000000000002</v>
      </c>
    </row>
    <row r="66" spans="2:18" x14ac:dyDescent="0.25">
      <c r="B66" s="254">
        <v>58</v>
      </c>
      <c r="C66" s="267" t="s">
        <v>286</v>
      </c>
      <c r="D66" s="256" t="str">
        <f t="shared" ref="D66:D74" si="12">+C66</f>
        <v>LK.06.2</v>
      </c>
      <c r="E66" s="256" t="s">
        <v>733</v>
      </c>
      <c r="F66" s="257">
        <v>4</v>
      </c>
      <c r="G66" s="305"/>
      <c r="H66" s="258" t="s">
        <v>664</v>
      </c>
      <c r="I66" s="258" t="s">
        <v>665</v>
      </c>
      <c r="J66" s="258" t="s">
        <v>681</v>
      </c>
      <c r="K66" s="259">
        <f>'LK 06'!F4</f>
        <v>68.195599999999999</v>
      </c>
      <c r="L66" s="259">
        <f>'LK 06'!G4</f>
        <v>70</v>
      </c>
      <c r="M66" s="259">
        <f>'LK 06'!H4</f>
        <v>70</v>
      </c>
      <c r="N66" s="259">
        <f>'LK 06'!I4</f>
        <v>36.910629999999998</v>
      </c>
      <c r="O66" s="260">
        <f t="shared" si="0"/>
        <v>70</v>
      </c>
      <c r="P66" s="260">
        <f t="shared" si="1"/>
        <v>245.10623000000001</v>
      </c>
      <c r="Q66" s="261">
        <f>'LK 06'!D4</f>
        <v>80</v>
      </c>
      <c r="R66" s="262">
        <f t="shared" ref="R66:R74" si="13">0.81*3</f>
        <v>2.4300000000000002</v>
      </c>
    </row>
    <row r="67" spans="2:18" x14ac:dyDescent="0.25">
      <c r="B67" s="254">
        <v>59</v>
      </c>
      <c r="C67" s="267" t="s">
        <v>287</v>
      </c>
      <c r="D67" s="256" t="str">
        <f t="shared" si="12"/>
        <v>LK.06.3</v>
      </c>
      <c r="E67" s="256" t="s">
        <v>727</v>
      </c>
      <c r="F67" s="257">
        <v>4</v>
      </c>
      <c r="G67" s="305"/>
      <c r="H67" s="258" t="s">
        <v>664</v>
      </c>
      <c r="I67" s="258" t="s">
        <v>665</v>
      </c>
      <c r="J67" s="258" t="s">
        <v>681</v>
      </c>
      <c r="K67" s="259">
        <f>'LK 06'!F5</f>
        <v>68.435789999999997</v>
      </c>
      <c r="L67" s="259">
        <f>'LK 06'!G5</f>
        <v>70</v>
      </c>
      <c r="M67" s="259">
        <f>'LK 06'!H5</f>
        <v>70</v>
      </c>
      <c r="N67" s="259">
        <f>'LK 06'!I5</f>
        <v>41.475000000000001</v>
      </c>
      <c r="O67" s="260">
        <f t="shared" si="0"/>
        <v>70</v>
      </c>
      <c r="P67" s="260">
        <f t="shared" si="1"/>
        <v>249.91078999999999</v>
      </c>
      <c r="Q67" s="261">
        <f>'LK 06'!D5</f>
        <v>80</v>
      </c>
      <c r="R67" s="262">
        <f t="shared" si="13"/>
        <v>2.4300000000000002</v>
      </c>
    </row>
    <row r="68" spans="2:18" x14ac:dyDescent="0.25">
      <c r="B68" s="254">
        <v>60</v>
      </c>
      <c r="C68" s="267" t="s">
        <v>288</v>
      </c>
      <c r="D68" s="256" t="str">
        <f t="shared" si="12"/>
        <v>LK.06.4</v>
      </c>
      <c r="E68" s="256" t="s">
        <v>734</v>
      </c>
      <c r="F68" s="257">
        <v>4</v>
      </c>
      <c r="G68" s="305"/>
      <c r="H68" s="258" t="s">
        <v>664</v>
      </c>
      <c r="I68" s="258" t="s">
        <v>662</v>
      </c>
      <c r="J68" s="258" t="s">
        <v>681</v>
      </c>
      <c r="K68" s="259">
        <f>'LK 06'!F6</f>
        <v>68.186700000000002</v>
      </c>
      <c r="L68" s="259">
        <f>'LK 06'!G6</f>
        <v>70</v>
      </c>
      <c r="M68" s="259">
        <f>'LK 06'!H6</f>
        <v>70</v>
      </c>
      <c r="N68" s="259">
        <f>'LK 06'!I6</f>
        <v>41.475000000000001</v>
      </c>
      <c r="O68" s="260">
        <f t="shared" si="0"/>
        <v>70</v>
      </c>
      <c r="P68" s="260">
        <f t="shared" si="1"/>
        <v>249.6617</v>
      </c>
      <c r="Q68" s="261">
        <f>'LK 06'!D6</f>
        <v>80</v>
      </c>
      <c r="R68" s="262">
        <f t="shared" si="13"/>
        <v>2.4300000000000002</v>
      </c>
    </row>
    <row r="69" spans="2:18" x14ac:dyDescent="0.25">
      <c r="B69" s="254">
        <v>61</v>
      </c>
      <c r="C69" s="267" t="s">
        <v>289</v>
      </c>
      <c r="D69" s="256" t="str">
        <f t="shared" si="12"/>
        <v>LK.06.5</v>
      </c>
      <c r="E69" s="256" t="s">
        <v>735</v>
      </c>
      <c r="F69" s="257">
        <v>4</v>
      </c>
      <c r="G69" s="305"/>
      <c r="H69" s="258" t="s">
        <v>661</v>
      </c>
      <c r="I69" s="258" t="s">
        <v>662</v>
      </c>
      <c r="J69" s="258" t="s">
        <v>681</v>
      </c>
      <c r="K69" s="259">
        <f>'LK 06'!F7</f>
        <v>93.847769999999997</v>
      </c>
      <c r="L69" s="259">
        <f>'LK 06'!G7</f>
        <v>100.9</v>
      </c>
      <c r="M69" s="259">
        <f>'LK 06'!H7</f>
        <v>100.9</v>
      </c>
      <c r="N69" s="259">
        <f>'LK 06'!I7</f>
        <v>65.223140000000001</v>
      </c>
      <c r="O69" s="260">
        <f t="shared" si="0"/>
        <v>100.9</v>
      </c>
      <c r="P69" s="260">
        <f t="shared" si="1"/>
        <v>360.87091000000004</v>
      </c>
      <c r="Q69" s="261">
        <f>'LK 06'!D7</f>
        <v>118.5</v>
      </c>
      <c r="R69" s="262">
        <f t="shared" si="13"/>
        <v>2.4300000000000002</v>
      </c>
    </row>
    <row r="70" spans="2:18" x14ac:dyDescent="0.25">
      <c r="B70" s="254">
        <v>62</v>
      </c>
      <c r="C70" s="267" t="s">
        <v>290</v>
      </c>
      <c r="D70" s="256" t="str">
        <f t="shared" si="12"/>
        <v>LK.06.6</v>
      </c>
      <c r="E70" s="256" t="s">
        <v>737</v>
      </c>
      <c r="F70" s="257">
        <v>4</v>
      </c>
      <c r="G70" s="305" t="s">
        <v>1089</v>
      </c>
      <c r="H70" s="258" t="s">
        <v>661</v>
      </c>
      <c r="I70" s="258" t="s">
        <v>662</v>
      </c>
      <c r="J70" s="258" t="s">
        <v>663</v>
      </c>
      <c r="K70" s="259">
        <f>'LK 06'!F8</f>
        <v>101.64319999999999</v>
      </c>
      <c r="L70" s="259">
        <f>'LK 06'!G8</f>
        <v>108.7</v>
      </c>
      <c r="M70" s="259">
        <f>'LK 06'!H8</f>
        <v>108.7</v>
      </c>
      <c r="N70" s="259">
        <f>'LK 06'!I8</f>
        <v>72.121189999999999</v>
      </c>
      <c r="O70" s="260">
        <f t="shared" si="0"/>
        <v>108.7</v>
      </c>
      <c r="P70" s="260">
        <f t="shared" si="1"/>
        <v>391.16439000000003</v>
      </c>
      <c r="Q70" s="261">
        <f>'LK 06'!D8</f>
        <v>129.9</v>
      </c>
      <c r="R70" s="262">
        <f t="shared" si="13"/>
        <v>2.4300000000000002</v>
      </c>
    </row>
    <row r="71" spans="2:18" x14ac:dyDescent="0.25">
      <c r="B71" s="254">
        <v>63</v>
      </c>
      <c r="C71" s="267" t="s">
        <v>291</v>
      </c>
      <c r="D71" s="256" t="str">
        <f t="shared" si="12"/>
        <v>LK.06.7</v>
      </c>
      <c r="E71" s="256" t="s">
        <v>739</v>
      </c>
      <c r="F71" s="257">
        <v>4</v>
      </c>
      <c r="G71" s="305"/>
      <c r="H71" s="258" t="s">
        <v>664</v>
      </c>
      <c r="I71" s="258" t="s">
        <v>665</v>
      </c>
      <c r="J71" s="258" t="s">
        <v>663</v>
      </c>
      <c r="K71" s="259">
        <f>'LK 06'!F9</f>
        <v>52.441099999999999</v>
      </c>
      <c r="L71" s="259">
        <f>'LK 06'!G9</f>
        <v>54</v>
      </c>
      <c r="M71" s="259">
        <f>'LK 06'!H9</f>
        <v>54</v>
      </c>
      <c r="N71" s="259">
        <f>'LK 06'!I9</f>
        <v>32.152500000000003</v>
      </c>
      <c r="O71" s="260">
        <f t="shared" si="0"/>
        <v>54</v>
      </c>
      <c r="P71" s="260">
        <f t="shared" si="1"/>
        <v>192.59360000000001</v>
      </c>
      <c r="Q71" s="261">
        <f>'LK 06'!D9</f>
        <v>63</v>
      </c>
      <c r="R71" s="262">
        <f t="shared" si="13"/>
        <v>2.4300000000000002</v>
      </c>
    </row>
    <row r="72" spans="2:18" x14ac:dyDescent="0.25">
      <c r="B72" s="254">
        <v>64</v>
      </c>
      <c r="C72" s="267" t="s">
        <v>292</v>
      </c>
      <c r="D72" s="256" t="str">
        <f t="shared" si="12"/>
        <v>LK.06.8</v>
      </c>
      <c r="E72" s="256" t="s">
        <v>740</v>
      </c>
      <c r="F72" s="257">
        <v>4</v>
      </c>
      <c r="G72" s="305"/>
      <c r="H72" s="258" t="s">
        <v>664</v>
      </c>
      <c r="I72" s="258" t="s">
        <v>665</v>
      </c>
      <c r="J72" s="258" t="s">
        <v>663</v>
      </c>
      <c r="K72" s="259">
        <f>'LK 06'!F10</f>
        <v>52.445599999999999</v>
      </c>
      <c r="L72" s="259">
        <f>'LK 06'!G10</f>
        <v>54</v>
      </c>
      <c r="M72" s="259">
        <f>'LK 06'!H10</f>
        <v>54</v>
      </c>
      <c r="N72" s="259">
        <f>'LK 06'!I10</f>
        <v>32.152500000000003</v>
      </c>
      <c r="O72" s="260">
        <f t="shared" si="0"/>
        <v>54</v>
      </c>
      <c r="P72" s="260">
        <f t="shared" si="1"/>
        <v>192.59810000000002</v>
      </c>
      <c r="Q72" s="261">
        <f>'LK 06'!D10</f>
        <v>63</v>
      </c>
      <c r="R72" s="262">
        <f t="shared" si="13"/>
        <v>2.4300000000000002</v>
      </c>
    </row>
    <row r="73" spans="2:18" x14ac:dyDescent="0.25">
      <c r="B73" s="254">
        <v>65</v>
      </c>
      <c r="C73" s="267" t="s">
        <v>293</v>
      </c>
      <c r="D73" s="256" t="str">
        <f t="shared" si="12"/>
        <v>LK.06.9</v>
      </c>
      <c r="E73" s="256" t="s">
        <v>741</v>
      </c>
      <c r="F73" s="257">
        <v>4</v>
      </c>
      <c r="G73" s="305"/>
      <c r="H73" s="258" t="s">
        <v>664</v>
      </c>
      <c r="I73" s="258" t="s">
        <v>665</v>
      </c>
      <c r="J73" s="258" t="s">
        <v>663</v>
      </c>
      <c r="K73" s="259">
        <f>'LK 06'!F11</f>
        <v>52.445599999999999</v>
      </c>
      <c r="L73" s="259">
        <f>'LK 06'!G11</f>
        <v>54</v>
      </c>
      <c r="M73" s="259">
        <f>'LK 06'!H11</f>
        <v>54</v>
      </c>
      <c r="N73" s="259">
        <f>'LK 06'!I11</f>
        <v>28.06325</v>
      </c>
      <c r="O73" s="260">
        <f t="shared" ref="O73:O136" si="14">+MAX(K73:N73)</f>
        <v>54</v>
      </c>
      <c r="P73" s="260">
        <f t="shared" ref="P73:P136" si="15">+SUM(K73:N73)</f>
        <v>188.50885000000002</v>
      </c>
      <c r="Q73" s="261">
        <f>'LK 06'!D11</f>
        <v>63</v>
      </c>
      <c r="R73" s="262">
        <f t="shared" si="13"/>
        <v>2.4300000000000002</v>
      </c>
    </row>
    <row r="74" spans="2:18" x14ac:dyDescent="0.25">
      <c r="B74" s="254">
        <v>66</v>
      </c>
      <c r="C74" s="267" t="s">
        <v>294</v>
      </c>
      <c r="D74" s="256" t="str">
        <f t="shared" si="12"/>
        <v>LK.06.10</v>
      </c>
      <c r="E74" s="256" t="s">
        <v>701</v>
      </c>
      <c r="F74" s="257">
        <v>4</v>
      </c>
      <c r="G74" s="305"/>
      <c r="H74" s="258" t="s">
        <v>661</v>
      </c>
      <c r="I74" s="258" t="s">
        <v>662</v>
      </c>
      <c r="J74" s="258" t="s">
        <v>663</v>
      </c>
      <c r="K74" s="259">
        <f>'LK 06'!F12</f>
        <v>52.66675</v>
      </c>
      <c r="L74" s="259">
        <f>'LK 06'!G12</f>
        <v>54</v>
      </c>
      <c r="M74" s="259">
        <f>'LK 06'!H12</f>
        <v>54</v>
      </c>
      <c r="N74" s="259">
        <f>'LK 06'!I12</f>
        <v>27.877500000000001</v>
      </c>
      <c r="O74" s="260">
        <f t="shared" si="14"/>
        <v>54</v>
      </c>
      <c r="P74" s="260">
        <f t="shared" si="15"/>
        <v>188.54425000000001</v>
      </c>
      <c r="Q74" s="261">
        <f>'LK 06'!D12</f>
        <v>91</v>
      </c>
      <c r="R74" s="262">
        <f t="shared" si="13"/>
        <v>2.4300000000000002</v>
      </c>
    </row>
    <row r="75" spans="2:18" x14ac:dyDescent="0.25">
      <c r="B75" s="254">
        <v>67</v>
      </c>
      <c r="C75" s="267" t="s">
        <v>295</v>
      </c>
      <c r="D75" s="256" t="str">
        <f>+C75</f>
        <v>LK.07.1</v>
      </c>
      <c r="E75" s="256" t="s">
        <v>742</v>
      </c>
      <c r="F75" s="257">
        <v>4</v>
      </c>
      <c r="G75" s="305" t="s">
        <v>1090</v>
      </c>
      <c r="H75" s="258" t="s">
        <v>661</v>
      </c>
      <c r="I75" s="258" t="s">
        <v>662</v>
      </c>
      <c r="J75" s="258" t="s">
        <v>681</v>
      </c>
      <c r="K75" s="259">
        <f>'LK 07'!F3</f>
        <v>68.416749999999993</v>
      </c>
      <c r="L75" s="259">
        <f>'LK 07'!G3</f>
        <v>70</v>
      </c>
      <c r="M75" s="259">
        <f>'LK 07'!H3</f>
        <v>70</v>
      </c>
      <c r="N75" s="259">
        <f>'LK 07'!I3</f>
        <v>36.725000000000001</v>
      </c>
      <c r="O75" s="260">
        <f t="shared" si="14"/>
        <v>70</v>
      </c>
      <c r="P75" s="260">
        <f t="shared" si="15"/>
        <v>245.14174999999997</v>
      </c>
      <c r="Q75" s="261">
        <f>'LK 07'!D3</f>
        <v>112</v>
      </c>
      <c r="R75" s="262">
        <f>0.81*3</f>
        <v>2.4300000000000002</v>
      </c>
    </row>
    <row r="76" spans="2:18" x14ac:dyDescent="0.25">
      <c r="B76" s="254">
        <v>68</v>
      </c>
      <c r="C76" s="267" t="s">
        <v>296</v>
      </c>
      <c r="D76" s="256" t="str">
        <f t="shared" ref="D76:D84" si="16">+C76</f>
        <v>LK.07.2</v>
      </c>
      <c r="E76" s="256" t="s">
        <v>738</v>
      </c>
      <c r="F76" s="257">
        <v>4</v>
      </c>
      <c r="G76" s="305"/>
      <c r="H76" s="258" t="s">
        <v>664</v>
      </c>
      <c r="I76" s="258" t="s">
        <v>665</v>
      </c>
      <c r="J76" s="258" t="s">
        <v>681</v>
      </c>
      <c r="K76" s="259">
        <f>'LK 07'!F4</f>
        <v>68.195599999999999</v>
      </c>
      <c r="L76" s="259">
        <f>'LK 07'!G4</f>
        <v>70</v>
      </c>
      <c r="M76" s="259">
        <f>'LK 07'!H4</f>
        <v>70</v>
      </c>
      <c r="N76" s="259">
        <f>'LK 07'!I4</f>
        <v>36.910625000000003</v>
      </c>
      <c r="O76" s="260">
        <f t="shared" si="14"/>
        <v>70</v>
      </c>
      <c r="P76" s="260">
        <f t="shared" si="15"/>
        <v>245.10622500000002</v>
      </c>
      <c r="Q76" s="261">
        <f>'LK 07'!D4</f>
        <v>80</v>
      </c>
      <c r="R76" s="262">
        <f t="shared" ref="R76:R84" si="17">0.81*3</f>
        <v>2.4300000000000002</v>
      </c>
    </row>
    <row r="77" spans="2:18" x14ac:dyDescent="0.25">
      <c r="B77" s="254">
        <v>69</v>
      </c>
      <c r="C77" s="267" t="s">
        <v>297</v>
      </c>
      <c r="D77" s="256" t="str">
        <f t="shared" si="16"/>
        <v>LK.07.3</v>
      </c>
      <c r="E77" s="256" t="s">
        <v>743</v>
      </c>
      <c r="F77" s="257">
        <v>4</v>
      </c>
      <c r="G77" s="305"/>
      <c r="H77" s="258" t="s">
        <v>664</v>
      </c>
      <c r="I77" s="258" t="s">
        <v>665</v>
      </c>
      <c r="J77" s="258" t="s">
        <v>681</v>
      </c>
      <c r="K77" s="259">
        <f>'LK 07'!F5</f>
        <v>68.435794380000004</v>
      </c>
      <c r="L77" s="259">
        <f>'LK 07'!G5</f>
        <v>70</v>
      </c>
      <c r="M77" s="259">
        <f>'LK 07'!H5</f>
        <v>70</v>
      </c>
      <c r="N77" s="259">
        <f>'LK 07'!I5</f>
        <v>41.475000000000001</v>
      </c>
      <c r="O77" s="260">
        <f t="shared" si="14"/>
        <v>70</v>
      </c>
      <c r="P77" s="260">
        <f t="shared" si="15"/>
        <v>249.91079438</v>
      </c>
      <c r="Q77" s="261">
        <f>'LK 07'!D5</f>
        <v>80</v>
      </c>
      <c r="R77" s="262">
        <f t="shared" si="17"/>
        <v>2.4300000000000002</v>
      </c>
    </row>
    <row r="78" spans="2:18" x14ac:dyDescent="0.25">
      <c r="B78" s="254">
        <v>70</v>
      </c>
      <c r="C78" s="267" t="s">
        <v>298</v>
      </c>
      <c r="D78" s="256" t="str">
        <f t="shared" si="16"/>
        <v>LK.07.4</v>
      </c>
      <c r="E78" s="256" t="s">
        <v>744</v>
      </c>
      <c r="F78" s="257">
        <v>4</v>
      </c>
      <c r="G78" s="305"/>
      <c r="H78" s="258" t="s">
        <v>664</v>
      </c>
      <c r="I78" s="258" t="s">
        <v>662</v>
      </c>
      <c r="J78" s="258" t="s">
        <v>681</v>
      </c>
      <c r="K78" s="259">
        <f>'LK 07'!F6</f>
        <v>68.186700000000002</v>
      </c>
      <c r="L78" s="259">
        <f>'LK 07'!G6</f>
        <v>70</v>
      </c>
      <c r="M78" s="259">
        <f>'LK 07'!H6</f>
        <v>70</v>
      </c>
      <c r="N78" s="259">
        <f>'LK 07'!I6</f>
        <v>41.475000000000001</v>
      </c>
      <c r="O78" s="260">
        <f t="shared" si="14"/>
        <v>70</v>
      </c>
      <c r="P78" s="260">
        <f t="shared" si="15"/>
        <v>249.6617</v>
      </c>
      <c r="Q78" s="261">
        <f>'LK 07'!D6</f>
        <v>80</v>
      </c>
      <c r="R78" s="262">
        <f t="shared" si="17"/>
        <v>2.4300000000000002</v>
      </c>
    </row>
    <row r="79" spans="2:18" x14ac:dyDescent="0.25">
      <c r="B79" s="254">
        <v>71</v>
      </c>
      <c r="C79" s="267" t="s">
        <v>299</v>
      </c>
      <c r="D79" s="256" t="str">
        <f t="shared" si="16"/>
        <v>LK.07.5</v>
      </c>
      <c r="E79" s="256" t="s">
        <v>745</v>
      </c>
      <c r="F79" s="257">
        <v>4</v>
      </c>
      <c r="G79" s="305"/>
      <c r="H79" s="258" t="s">
        <v>661</v>
      </c>
      <c r="I79" s="258" t="s">
        <v>662</v>
      </c>
      <c r="J79" s="258" t="s">
        <v>681</v>
      </c>
      <c r="K79" s="259">
        <f>'LK 07'!F7</f>
        <v>93.84777124</v>
      </c>
      <c r="L79" s="259">
        <f>'LK 07'!G7</f>
        <v>100.9</v>
      </c>
      <c r="M79" s="259">
        <f>'LK 07'!H7</f>
        <v>100.9</v>
      </c>
      <c r="N79" s="259">
        <f>'LK 07'!I7</f>
        <v>65.223139369999998</v>
      </c>
      <c r="O79" s="260">
        <f t="shared" si="14"/>
        <v>100.9</v>
      </c>
      <c r="P79" s="260">
        <f t="shared" si="15"/>
        <v>360.87091061000001</v>
      </c>
      <c r="Q79" s="261">
        <f>'LK 07'!D7</f>
        <v>117.8</v>
      </c>
      <c r="R79" s="262">
        <f t="shared" si="17"/>
        <v>2.4300000000000002</v>
      </c>
    </row>
    <row r="80" spans="2:18" x14ac:dyDescent="0.25">
      <c r="B80" s="254">
        <v>72</v>
      </c>
      <c r="C80" s="267" t="s">
        <v>300</v>
      </c>
      <c r="D80" s="256" t="str">
        <f t="shared" si="16"/>
        <v>LK.07.6</v>
      </c>
      <c r="E80" s="256" t="s">
        <v>748</v>
      </c>
      <c r="F80" s="257">
        <v>4</v>
      </c>
      <c r="G80" s="305" t="s">
        <v>1091</v>
      </c>
      <c r="H80" s="258" t="s">
        <v>661</v>
      </c>
      <c r="I80" s="258" t="s">
        <v>662</v>
      </c>
      <c r="J80" s="258" t="s">
        <v>663</v>
      </c>
      <c r="K80" s="259">
        <f>'LK 07'!F8</f>
        <v>101.64323570000001</v>
      </c>
      <c r="L80" s="259">
        <f>'LK 07'!G8</f>
        <v>108.7</v>
      </c>
      <c r="M80" s="259">
        <f>'LK 07'!H8</f>
        <v>108.7</v>
      </c>
      <c r="N80" s="259">
        <f>'LK 07'!I8</f>
        <v>72.121191060000001</v>
      </c>
      <c r="O80" s="260">
        <f t="shared" si="14"/>
        <v>108.7</v>
      </c>
      <c r="P80" s="260">
        <f t="shared" si="15"/>
        <v>391.16442676000003</v>
      </c>
      <c r="Q80" s="261">
        <f>'LK 07'!D8</f>
        <v>129.22999999999999</v>
      </c>
      <c r="R80" s="262">
        <f t="shared" si="17"/>
        <v>2.4300000000000002</v>
      </c>
    </row>
    <row r="81" spans="2:18" x14ac:dyDescent="0.25">
      <c r="B81" s="254">
        <v>73</v>
      </c>
      <c r="C81" s="267" t="s">
        <v>301</v>
      </c>
      <c r="D81" s="256" t="str">
        <f t="shared" si="16"/>
        <v>LK.07.7</v>
      </c>
      <c r="E81" s="256" t="s">
        <v>750</v>
      </c>
      <c r="F81" s="257">
        <v>4</v>
      </c>
      <c r="G81" s="305"/>
      <c r="H81" s="258" t="s">
        <v>664</v>
      </c>
      <c r="I81" s="258" t="s">
        <v>665</v>
      </c>
      <c r="J81" s="258" t="s">
        <v>663</v>
      </c>
      <c r="K81" s="259">
        <f>'LK 07'!F9</f>
        <v>52.441099999999999</v>
      </c>
      <c r="L81" s="259">
        <f>'LK 07'!G9</f>
        <v>54</v>
      </c>
      <c r="M81" s="259">
        <f>'LK 07'!H9</f>
        <v>54</v>
      </c>
      <c r="N81" s="259">
        <f>'LK 07'!I9</f>
        <v>32.152500000000003</v>
      </c>
      <c r="O81" s="260">
        <f t="shared" si="14"/>
        <v>54</v>
      </c>
      <c r="P81" s="260">
        <f t="shared" si="15"/>
        <v>192.59360000000001</v>
      </c>
      <c r="Q81" s="261">
        <f>'LK 07'!D9</f>
        <v>63</v>
      </c>
      <c r="R81" s="262">
        <f t="shared" si="17"/>
        <v>2.4300000000000002</v>
      </c>
    </row>
    <row r="82" spans="2:18" x14ac:dyDescent="0.25">
      <c r="B82" s="254">
        <v>74</v>
      </c>
      <c r="C82" s="267" t="s">
        <v>302</v>
      </c>
      <c r="D82" s="256" t="str">
        <f t="shared" si="16"/>
        <v>LK.07.8</v>
      </c>
      <c r="E82" s="256" t="s">
        <v>751</v>
      </c>
      <c r="F82" s="257">
        <v>4</v>
      </c>
      <c r="G82" s="305"/>
      <c r="H82" s="258" t="s">
        <v>664</v>
      </c>
      <c r="I82" s="258" t="s">
        <v>665</v>
      </c>
      <c r="J82" s="258" t="s">
        <v>663</v>
      </c>
      <c r="K82" s="259">
        <f>'LK 07'!F10</f>
        <v>52.445599999999999</v>
      </c>
      <c r="L82" s="259">
        <f>'LK 07'!G10</f>
        <v>54</v>
      </c>
      <c r="M82" s="259">
        <f>'LK 07'!H10</f>
        <v>54</v>
      </c>
      <c r="N82" s="259">
        <f>'LK 07'!I10</f>
        <v>32.152500000000003</v>
      </c>
      <c r="O82" s="260">
        <f t="shared" si="14"/>
        <v>54</v>
      </c>
      <c r="P82" s="260">
        <f t="shared" si="15"/>
        <v>192.59810000000002</v>
      </c>
      <c r="Q82" s="261">
        <f>'LK 07'!D10</f>
        <v>63</v>
      </c>
      <c r="R82" s="262">
        <f t="shared" si="17"/>
        <v>2.4300000000000002</v>
      </c>
    </row>
    <row r="83" spans="2:18" x14ac:dyDescent="0.25">
      <c r="B83" s="254">
        <v>75</v>
      </c>
      <c r="C83" s="267" t="s">
        <v>303</v>
      </c>
      <c r="D83" s="256" t="str">
        <f t="shared" si="16"/>
        <v>LK.07.9</v>
      </c>
      <c r="E83" s="256" t="s">
        <v>752</v>
      </c>
      <c r="F83" s="257">
        <v>4</v>
      </c>
      <c r="G83" s="305"/>
      <c r="H83" s="258" t="s">
        <v>664</v>
      </c>
      <c r="I83" s="258" t="s">
        <v>665</v>
      </c>
      <c r="J83" s="258" t="s">
        <v>663</v>
      </c>
      <c r="K83" s="259">
        <f>'LK 07'!F11</f>
        <v>52.445599999999999</v>
      </c>
      <c r="L83" s="259">
        <f>'LK 07'!G11</f>
        <v>54</v>
      </c>
      <c r="M83" s="259">
        <f>'LK 07'!H11</f>
        <v>54</v>
      </c>
      <c r="N83" s="259">
        <f>'LK 07'!I11</f>
        <v>28.06325</v>
      </c>
      <c r="O83" s="260">
        <f t="shared" si="14"/>
        <v>54</v>
      </c>
      <c r="P83" s="260">
        <f t="shared" si="15"/>
        <v>188.50885000000002</v>
      </c>
      <c r="Q83" s="261">
        <f>'LK 07'!D11</f>
        <v>63</v>
      </c>
      <c r="R83" s="262">
        <f t="shared" si="17"/>
        <v>2.4300000000000002</v>
      </c>
    </row>
    <row r="84" spans="2:18" x14ac:dyDescent="0.25">
      <c r="B84" s="254">
        <v>76</v>
      </c>
      <c r="C84" s="267" t="s">
        <v>304</v>
      </c>
      <c r="D84" s="256" t="str">
        <f t="shared" si="16"/>
        <v>LK.07.10</v>
      </c>
      <c r="E84" s="256" t="s">
        <v>753</v>
      </c>
      <c r="F84" s="257">
        <v>4</v>
      </c>
      <c r="G84" s="305"/>
      <c r="H84" s="258" t="s">
        <v>661</v>
      </c>
      <c r="I84" s="258" t="s">
        <v>662</v>
      </c>
      <c r="J84" s="258" t="s">
        <v>663</v>
      </c>
      <c r="K84" s="259">
        <f>'LK 07'!F12</f>
        <v>52.66675</v>
      </c>
      <c r="L84" s="259">
        <f>'LK 07'!G12</f>
        <v>54</v>
      </c>
      <c r="M84" s="259">
        <f>'LK 07'!H12</f>
        <v>54</v>
      </c>
      <c r="N84" s="259">
        <f>'LK 07'!I12</f>
        <v>27.877500000000001</v>
      </c>
      <c r="O84" s="260">
        <f t="shared" si="14"/>
        <v>54</v>
      </c>
      <c r="P84" s="260">
        <f t="shared" si="15"/>
        <v>188.54425000000001</v>
      </c>
      <c r="Q84" s="261">
        <f>'LK 07'!D12</f>
        <v>91</v>
      </c>
      <c r="R84" s="262">
        <f t="shared" si="17"/>
        <v>2.4300000000000002</v>
      </c>
    </row>
    <row r="85" spans="2:18" x14ac:dyDescent="0.25">
      <c r="B85" s="254">
        <v>77</v>
      </c>
      <c r="C85" s="267" t="s">
        <v>305</v>
      </c>
      <c r="D85" s="256" t="str">
        <f>+C85</f>
        <v>LK.08.1</v>
      </c>
      <c r="E85" s="256" t="s">
        <v>754</v>
      </c>
      <c r="F85" s="257">
        <v>4</v>
      </c>
      <c r="G85" s="305" t="s">
        <v>1092</v>
      </c>
      <c r="H85" s="258" t="s">
        <v>661</v>
      </c>
      <c r="I85" s="258" t="s">
        <v>662</v>
      </c>
      <c r="J85" s="258" t="s">
        <v>681</v>
      </c>
      <c r="K85" s="259">
        <f>'LK 08'!F3</f>
        <v>52.66675</v>
      </c>
      <c r="L85" s="259">
        <f>'LK 08'!G3</f>
        <v>54</v>
      </c>
      <c r="M85" s="259">
        <f>'LK 08'!H3</f>
        <v>54</v>
      </c>
      <c r="N85" s="259">
        <f>'LK 08'!I3</f>
        <v>27.877500000000001</v>
      </c>
      <c r="O85" s="260">
        <f t="shared" si="14"/>
        <v>54</v>
      </c>
      <c r="P85" s="260">
        <f t="shared" si="15"/>
        <v>188.54425000000001</v>
      </c>
      <c r="Q85" s="261">
        <f>'LK 08'!D3</f>
        <v>91</v>
      </c>
      <c r="R85" s="262">
        <f>0.81*3</f>
        <v>2.4300000000000002</v>
      </c>
    </row>
    <row r="86" spans="2:18" x14ac:dyDescent="0.25">
      <c r="B86" s="254">
        <v>78</v>
      </c>
      <c r="C86" s="267" t="s">
        <v>306</v>
      </c>
      <c r="D86" s="256" t="str">
        <f t="shared" ref="D86:D94" si="18">+C86</f>
        <v>LK.08.2</v>
      </c>
      <c r="E86" s="256" t="s">
        <v>755</v>
      </c>
      <c r="F86" s="257">
        <v>4</v>
      </c>
      <c r="G86" s="305"/>
      <c r="H86" s="258" t="s">
        <v>664</v>
      </c>
      <c r="I86" s="258" t="s">
        <v>665</v>
      </c>
      <c r="J86" s="258" t="s">
        <v>681</v>
      </c>
      <c r="K86" s="259">
        <f>'LK 08'!F4</f>
        <v>52.445599999999999</v>
      </c>
      <c r="L86" s="259">
        <f>'LK 08'!G4</f>
        <v>54</v>
      </c>
      <c r="M86" s="259">
        <f>'LK 08'!H4</f>
        <v>54</v>
      </c>
      <c r="N86" s="259">
        <f>'LK 08'!I4</f>
        <v>28.06325</v>
      </c>
      <c r="O86" s="260">
        <f t="shared" si="14"/>
        <v>54</v>
      </c>
      <c r="P86" s="260">
        <f t="shared" si="15"/>
        <v>188.50885000000002</v>
      </c>
      <c r="Q86" s="261">
        <f>'LK 08'!D4</f>
        <v>63</v>
      </c>
      <c r="R86" s="262">
        <f t="shared" ref="R86:R94" si="19">0.81*3</f>
        <v>2.4300000000000002</v>
      </c>
    </row>
    <row r="87" spans="2:18" x14ac:dyDescent="0.25">
      <c r="B87" s="254">
        <v>79</v>
      </c>
      <c r="C87" s="267" t="s">
        <v>307</v>
      </c>
      <c r="D87" s="256" t="str">
        <f t="shared" si="18"/>
        <v>LK.08.3</v>
      </c>
      <c r="E87" s="256" t="s">
        <v>756</v>
      </c>
      <c r="F87" s="257">
        <v>4</v>
      </c>
      <c r="G87" s="305"/>
      <c r="H87" s="258" t="s">
        <v>664</v>
      </c>
      <c r="I87" s="258" t="s">
        <v>665</v>
      </c>
      <c r="J87" s="258" t="s">
        <v>681</v>
      </c>
      <c r="K87" s="259">
        <f>'LK 08'!F5</f>
        <v>52.445599999999999</v>
      </c>
      <c r="L87" s="259">
        <f>'LK 08'!G5</f>
        <v>54</v>
      </c>
      <c r="M87" s="259">
        <f>'LK 08'!H5</f>
        <v>54</v>
      </c>
      <c r="N87" s="259">
        <f>'LK 08'!I5</f>
        <v>32.152500000000003</v>
      </c>
      <c r="O87" s="260">
        <f t="shared" si="14"/>
        <v>54</v>
      </c>
      <c r="P87" s="260">
        <f t="shared" si="15"/>
        <v>192.59810000000002</v>
      </c>
      <c r="Q87" s="261">
        <f>'LK 08'!D5</f>
        <v>63</v>
      </c>
      <c r="R87" s="262">
        <f t="shared" si="19"/>
        <v>2.4300000000000002</v>
      </c>
    </row>
    <row r="88" spans="2:18" x14ac:dyDescent="0.25">
      <c r="B88" s="254">
        <v>80</v>
      </c>
      <c r="C88" s="267" t="s">
        <v>308</v>
      </c>
      <c r="D88" s="256" t="str">
        <f t="shared" si="18"/>
        <v>LK.08.4</v>
      </c>
      <c r="E88" s="256" t="s">
        <v>749</v>
      </c>
      <c r="F88" s="257">
        <v>4</v>
      </c>
      <c r="G88" s="305"/>
      <c r="H88" s="258" t="s">
        <v>664</v>
      </c>
      <c r="I88" s="258" t="s">
        <v>662</v>
      </c>
      <c r="J88" s="258" t="s">
        <v>681</v>
      </c>
      <c r="K88" s="259">
        <f>'LK 08'!F6</f>
        <v>52.441099999999999</v>
      </c>
      <c r="L88" s="259">
        <f>'LK 08'!G6</f>
        <v>54</v>
      </c>
      <c r="M88" s="259">
        <f>'LK 08'!H6</f>
        <v>54</v>
      </c>
      <c r="N88" s="259">
        <f>'LK 08'!I6</f>
        <v>32.152500000000003</v>
      </c>
      <c r="O88" s="260">
        <f t="shared" si="14"/>
        <v>54</v>
      </c>
      <c r="P88" s="260">
        <f t="shared" si="15"/>
        <v>192.59360000000001</v>
      </c>
      <c r="Q88" s="261">
        <f>'LK 08'!D6</f>
        <v>63</v>
      </c>
      <c r="R88" s="262">
        <f t="shared" si="19"/>
        <v>2.4300000000000002</v>
      </c>
    </row>
    <row r="89" spans="2:18" x14ac:dyDescent="0.25">
      <c r="B89" s="254">
        <v>81</v>
      </c>
      <c r="C89" s="267" t="s">
        <v>309</v>
      </c>
      <c r="D89" s="256" t="str">
        <f t="shared" si="18"/>
        <v>LK.08.5</v>
      </c>
      <c r="E89" s="256" t="s">
        <v>757</v>
      </c>
      <c r="F89" s="257">
        <v>4</v>
      </c>
      <c r="G89" s="305"/>
      <c r="H89" s="258" t="s">
        <v>661</v>
      </c>
      <c r="I89" s="258" t="s">
        <v>662</v>
      </c>
      <c r="J89" s="258" t="s">
        <v>681</v>
      </c>
      <c r="K89" s="259">
        <f>'LK 08'!F7</f>
        <v>101.46774449999999</v>
      </c>
      <c r="L89" s="259">
        <f>'LK 08'!G7</f>
        <v>108.52450879999999</v>
      </c>
      <c r="M89" s="259">
        <f>'LK 08'!H7</f>
        <v>108.52450879999999</v>
      </c>
      <c r="N89" s="259">
        <f>'LK 08'!I7</f>
        <v>71.945699859999991</v>
      </c>
      <c r="O89" s="260">
        <f t="shared" si="14"/>
        <v>108.52450879999999</v>
      </c>
      <c r="P89" s="260">
        <f t="shared" si="15"/>
        <v>390.46246195999998</v>
      </c>
      <c r="Q89" s="261">
        <f>'LK 08'!D7</f>
        <v>128.84</v>
      </c>
      <c r="R89" s="262">
        <f t="shared" si="19"/>
        <v>2.4300000000000002</v>
      </c>
    </row>
    <row r="90" spans="2:18" x14ac:dyDescent="0.25">
      <c r="B90" s="254">
        <v>82</v>
      </c>
      <c r="C90" s="267" t="s">
        <v>310</v>
      </c>
      <c r="D90" s="256" t="str">
        <f t="shared" si="18"/>
        <v>LK.08.6</v>
      </c>
      <c r="E90" s="256" t="s">
        <v>758</v>
      </c>
      <c r="F90" s="257">
        <v>4</v>
      </c>
      <c r="G90" s="305" t="s">
        <v>1093</v>
      </c>
      <c r="H90" s="258" t="s">
        <v>661</v>
      </c>
      <c r="I90" s="258" t="s">
        <v>662</v>
      </c>
      <c r="J90" s="258" t="s">
        <v>663</v>
      </c>
      <c r="K90" s="259">
        <f>'LK 08'!F8</f>
        <v>93.84777124</v>
      </c>
      <c r="L90" s="259">
        <f>'LK 08'!G8</f>
        <v>100.9</v>
      </c>
      <c r="M90" s="259">
        <f>'LK 08'!H8</f>
        <v>100.9</v>
      </c>
      <c r="N90" s="259">
        <f>'LK 08'!I8</f>
        <v>65.223139369999998</v>
      </c>
      <c r="O90" s="260">
        <f t="shared" si="14"/>
        <v>100.9</v>
      </c>
      <c r="P90" s="260">
        <f t="shared" si="15"/>
        <v>360.87091061000001</v>
      </c>
      <c r="Q90" s="261">
        <f>'LK 08'!D8</f>
        <v>116.46</v>
      </c>
      <c r="R90" s="262">
        <f t="shared" si="19"/>
        <v>2.4300000000000002</v>
      </c>
    </row>
    <row r="91" spans="2:18" x14ac:dyDescent="0.25">
      <c r="B91" s="254">
        <v>83</v>
      </c>
      <c r="C91" s="267" t="s">
        <v>311</v>
      </c>
      <c r="D91" s="256" t="str">
        <f t="shared" si="18"/>
        <v>LK.08.7</v>
      </c>
      <c r="E91" s="256" t="s">
        <v>759</v>
      </c>
      <c r="F91" s="257">
        <v>4</v>
      </c>
      <c r="G91" s="305"/>
      <c r="H91" s="258" t="s">
        <v>664</v>
      </c>
      <c r="I91" s="258" t="s">
        <v>665</v>
      </c>
      <c r="J91" s="258" t="s">
        <v>663</v>
      </c>
      <c r="K91" s="259">
        <f>'LK 08'!F9</f>
        <v>68.186700000000002</v>
      </c>
      <c r="L91" s="259">
        <f>'LK 08'!G9</f>
        <v>70</v>
      </c>
      <c r="M91" s="259">
        <f>'LK 08'!H9</f>
        <v>70</v>
      </c>
      <c r="N91" s="259">
        <f>'LK 08'!I9</f>
        <v>41.475000000000001</v>
      </c>
      <c r="O91" s="260">
        <f t="shared" si="14"/>
        <v>70</v>
      </c>
      <c r="P91" s="260">
        <f t="shared" si="15"/>
        <v>249.6617</v>
      </c>
      <c r="Q91" s="261">
        <f>'LK 08'!D9</f>
        <v>79.8</v>
      </c>
      <c r="R91" s="262">
        <f t="shared" si="19"/>
        <v>2.4300000000000002</v>
      </c>
    </row>
    <row r="92" spans="2:18" x14ac:dyDescent="0.25">
      <c r="B92" s="254">
        <v>84</v>
      </c>
      <c r="C92" s="267" t="s">
        <v>312</v>
      </c>
      <c r="D92" s="256" t="str">
        <f t="shared" si="18"/>
        <v>LK.08.8</v>
      </c>
      <c r="E92" s="256" t="s">
        <v>760</v>
      </c>
      <c r="F92" s="257">
        <v>4</v>
      </c>
      <c r="G92" s="305"/>
      <c r="H92" s="258" t="s">
        <v>664</v>
      </c>
      <c r="I92" s="258" t="s">
        <v>665</v>
      </c>
      <c r="J92" s="258" t="s">
        <v>663</v>
      </c>
      <c r="K92" s="259">
        <f>'LK 08'!F10</f>
        <v>68.435794380000004</v>
      </c>
      <c r="L92" s="259">
        <f>'LK 08'!G10</f>
        <v>70</v>
      </c>
      <c r="M92" s="259">
        <f>'LK 08'!H10</f>
        <v>70</v>
      </c>
      <c r="N92" s="259">
        <f>'LK 08'!I10</f>
        <v>41.475000000000001</v>
      </c>
      <c r="O92" s="260">
        <f t="shared" si="14"/>
        <v>70</v>
      </c>
      <c r="P92" s="260">
        <f t="shared" si="15"/>
        <v>249.91079438</v>
      </c>
      <c r="Q92" s="261">
        <f>'LK 08'!D10</f>
        <v>79.8</v>
      </c>
      <c r="R92" s="262">
        <f t="shared" si="19"/>
        <v>2.4300000000000002</v>
      </c>
    </row>
    <row r="93" spans="2:18" x14ac:dyDescent="0.25">
      <c r="B93" s="254">
        <v>85</v>
      </c>
      <c r="C93" s="267" t="s">
        <v>313</v>
      </c>
      <c r="D93" s="256" t="str">
        <f t="shared" si="18"/>
        <v>LK.08.9</v>
      </c>
      <c r="E93" s="256" t="s">
        <v>761</v>
      </c>
      <c r="F93" s="257">
        <v>4</v>
      </c>
      <c r="G93" s="305"/>
      <c r="H93" s="258" t="s">
        <v>664</v>
      </c>
      <c r="I93" s="258" t="s">
        <v>665</v>
      </c>
      <c r="J93" s="258" t="s">
        <v>663</v>
      </c>
      <c r="K93" s="259">
        <f>'LK 08'!F11</f>
        <v>68.195599999999999</v>
      </c>
      <c r="L93" s="259">
        <f>'LK 08'!G11</f>
        <v>70</v>
      </c>
      <c r="M93" s="259">
        <f>'LK 08'!H11</f>
        <v>70</v>
      </c>
      <c r="N93" s="259">
        <f>'LK 08'!I11</f>
        <v>36.910625000000003</v>
      </c>
      <c r="O93" s="260">
        <f t="shared" si="14"/>
        <v>70</v>
      </c>
      <c r="P93" s="260">
        <f t="shared" si="15"/>
        <v>245.10622500000002</v>
      </c>
      <c r="Q93" s="261">
        <f>'LK 08'!D11</f>
        <v>79.8</v>
      </c>
      <c r="R93" s="262">
        <f t="shared" si="19"/>
        <v>2.4300000000000002</v>
      </c>
    </row>
    <row r="94" spans="2:18" x14ac:dyDescent="0.25">
      <c r="B94" s="254">
        <v>86</v>
      </c>
      <c r="C94" s="267" t="s">
        <v>314</v>
      </c>
      <c r="D94" s="256" t="str">
        <f t="shared" si="18"/>
        <v>LK.08.10</v>
      </c>
      <c r="E94" s="256" t="s">
        <v>762</v>
      </c>
      <c r="F94" s="257">
        <v>4</v>
      </c>
      <c r="G94" s="305"/>
      <c r="H94" s="258" t="s">
        <v>661</v>
      </c>
      <c r="I94" s="258" t="s">
        <v>662</v>
      </c>
      <c r="J94" s="258" t="s">
        <v>663</v>
      </c>
      <c r="K94" s="259">
        <f>'LK 08'!F12</f>
        <v>68.416749999999993</v>
      </c>
      <c r="L94" s="259">
        <f>'LK 08'!G12</f>
        <v>70</v>
      </c>
      <c r="M94" s="259">
        <f>'LK 08'!H12</f>
        <v>70</v>
      </c>
      <c r="N94" s="259">
        <f>'LK 08'!I12</f>
        <v>36.725000000000001</v>
      </c>
      <c r="O94" s="260">
        <f t="shared" si="14"/>
        <v>70</v>
      </c>
      <c r="P94" s="260">
        <f t="shared" si="15"/>
        <v>245.14174999999997</v>
      </c>
      <c r="Q94" s="261">
        <f>'LK 08'!D12</f>
        <v>111.73</v>
      </c>
      <c r="R94" s="262">
        <f t="shared" si="19"/>
        <v>2.4300000000000002</v>
      </c>
    </row>
    <row r="95" spans="2:18" x14ac:dyDescent="0.25">
      <c r="B95" s="254">
        <v>87</v>
      </c>
      <c r="C95" s="267" t="s">
        <v>315</v>
      </c>
      <c r="D95" s="256" t="str">
        <f>+C95</f>
        <v>LK.09.1</v>
      </c>
      <c r="E95" s="256" t="s">
        <v>763</v>
      </c>
      <c r="F95" s="257">
        <v>4</v>
      </c>
      <c r="G95" s="305" t="s">
        <v>1094</v>
      </c>
      <c r="H95" s="258" t="s">
        <v>661</v>
      </c>
      <c r="I95" s="258" t="s">
        <v>662</v>
      </c>
      <c r="J95" s="258" t="s">
        <v>681</v>
      </c>
      <c r="K95" s="259">
        <f>'LK 09'!F3</f>
        <v>84.76316946</v>
      </c>
      <c r="L95" s="259">
        <f>'LK 09'!G3</f>
        <v>91.516409280000005</v>
      </c>
      <c r="M95" s="259">
        <f>'LK 09'!H3</f>
        <v>87.743620640000003</v>
      </c>
      <c r="N95" s="259">
        <f>'LK 09'!I3</f>
        <v>58.7</v>
      </c>
      <c r="O95" s="260">
        <f t="shared" si="14"/>
        <v>91.516409280000005</v>
      </c>
      <c r="P95" s="260">
        <f t="shared" si="15"/>
        <v>322.72319937999998</v>
      </c>
      <c r="Q95" s="261">
        <f>'LK 09'!D3</f>
        <v>107.24</v>
      </c>
      <c r="R95" s="262">
        <f>0.81*3</f>
        <v>2.4300000000000002</v>
      </c>
    </row>
    <row r="96" spans="2:18" x14ac:dyDescent="0.25">
      <c r="B96" s="254">
        <v>88</v>
      </c>
      <c r="C96" s="267" t="s">
        <v>316</v>
      </c>
      <c r="D96" s="256" t="str">
        <f t="shared" ref="D96:D105" si="20">+C96</f>
        <v>LK.09.2</v>
      </c>
      <c r="E96" s="256" t="s">
        <v>764</v>
      </c>
      <c r="F96" s="257">
        <v>4</v>
      </c>
      <c r="G96" s="305"/>
      <c r="H96" s="258" t="s">
        <v>664</v>
      </c>
      <c r="I96" s="258" t="s">
        <v>665</v>
      </c>
      <c r="J96" s="258" t="s">
        <v>681</v>
      </c>
      <c r="K96" s="259">
        <f>'LK 09'!F4</f>
        <v>75.691100000000006</v>
      </c>
      <c r="L96" s="259">
        <f>'LK 09'!G4</f>
        <v>78</v>
      </c>
      <c r="M96" s="259">
        <f>'LK 09'!H4</f>
        <v>78</v>
      </c>
      <c r="N96" s="259">
        <f>'LK 09'!I4</f>
        <v>46.75</v>
      </c>
      <c r="O96" s="260">
        <f t="shared" si="14"/>
        <v>78</v>
      </c>
      <c r="P96" s="260">
        <f t="shared" si="15"/>
        <v>278.44110000000001</v>
      </c>
      <c r="Q96" s="261">
        <f>'LK 09'!D4</f>
        <v>90</v>
      </c>
      <c r="R96" s="262">
        <f t="shared" ref="R96:R105" si="21">0.81*3</f>
        <v>2.4300000000000002</v>
      </c>
    </row>
    <row r="97" spans="2:18" x14ac:dyDescent="0.25">
      <c r="B97" s="254">
        <v>89</v>
      </c>
      <c r="C97" s="267" t="s">
        <v>317</v>
      </c>
      <c r="D97" s="256" t="str">
        <f t="shared" si="20"/>
        <v>LK.09.3</v>
      </c>
      <c r="E97" s="256" t="s">
        <v>765</v>
      </c>
      <c r="F97" s="257">
        <v>4</v>
      </c>
      <c r="G97" s="305"/>
      <c r="H97" s="258" t="s">
        <v>664</v>
      </c>
      <c r="I97" s="258" t="s">
        <v>665</v>
      </c>
      <c r="J97" s="258" t="s">
        <v>681</v>
      </c>
      <c r="K97" s="259">
        <f>'LK 09'!F5</f>
        <v>75.922650000000004</v>
      </c>
      <c r="L97" s="259">
        <f>'LK 09'!G5</f>
        <v>78</v>
      </c>
      <c r="M97" s="259">
        <f>'LK 09'!H5</f>
        <v>78</v>
      </c>
      <c r="N97" s="259">
        <f>'LK 09'!I5</f>
        <v>46.75</v>
      </c>
      <c r="O97" s="260">
        <f t="shared" si="14"/>
        <v>78</v>
      </c>
      <c r="P97" s="260">
        <f t="shared" si="15"/>
        <v>278.67264999999998</v>
      </c>
      <c r="Q97" s="261">
        <f>'LK 09'!D5</f>
        <v>90</v>
      </c>
      <c r="R97" s="262">
        <f t="shared" si="21"/>
        <v>2.4300000000000002</v>
      </c>
    </row>
    <row r="98" spans="2:18" x14ac:dyDescent="0.25">
      <c r="B98" s="254">
        <v>90</v>
      </c>
      <c r="C98" s="267" t="s">
        <v>318</v>
      </c>
      <c r="D98" s="256" t="str">
        <f t="shared" si="20"/>
        <v>LK.09.4</v>
      </c>
      <c r="E98" s="256" t="s">
        <v>766</v>
      </c>
      <c r="F98" s="257">
        <v>4</v>
      </c>
      <c r="G98" s="305"/>
      <c r="H98" s="258" t="s">
        <v>664</v>
      </c>
      <c r="I98" s="258" t="s">
        <v>662</v>
      </c>
      <c r="J98" s="258" t="s">
        <v>681</v>
      </c>
      <c r="K98" s="259">
        <f>'LK 09'!F6</f>
        <v>75.695599999999999</v>
      </c>
      <c r="L98" s="259">
        <f>'LK 09'!G6</f>
        <v>78</v>
      </c>
      <c r="M98" s="259">
        <f>'LK 09'!H6</f>
        <v>78</v>
      </c>
      <c r="N98" s="259">
        <f>'LK 09'!I6</f>
        <v>41.255625000000002</v>
      </c>
      <c r="O98" s="260">
        <f t="shared" si="14"/>
        <v>78</v>
      </c>
      <c r="P98" s="260">
        <f t="shared" si="15"/>
        <v>272.95122500000002</v>
      </c>
      <c r="Q98" s="261">
        <f>'LK 09'!D6</f>
        <v>90</v>
      </c>
      <c r="R98" s="262">
        <f t="shared" si="21"/>
        <v>2.4300000000000002</v>
      </c>
    </row>
    <row r="99" spans="2:18" x14ac:dyDescent="0.25">
      <c r="B99" s="254">
        <v>91</v>
      </c>
      <c r="C99" s="267" t="s">
        <v>319</v>
      </c>
      <c r="D99" s="256" t="str">
        <f t="shared" si="20"/>
        <v>LK.09.5</v>
      </c>
      <c r="E99" s="256" t="s">
        <v>767</v>
      </c>
      <c r="F99" s="257">
        <v>4</v>
      </c>
      <c r="G99" s="305"/>
      <c r="H99" s="258" t="s">
        <v>661</v>
      </c>
      <c r="I99" s="258" t="s">
        <v>662</v>
      </c>
      <c r="J99" s="258" t="s">
        <v>681</v>
      </c>
      <c r="K99" s="259">
        <f>'LK 09'!F7</f>
        <v>75.916749999999993</v>
      </c>
      <c r="L99" s="259">
        <f>'LK 09'!G7</f>
        <v>78</v>
      </c>
      <c r="M99" s="259">
        <f>'LK 09'!H7</f>
        <v>78</v>
      </c>
      <c r="N99" s="259">
        <f>'LK 09'!I7</f>
        <v>41.07</v>
      </c>
      <c r="O99" s="260">
        <f t="shared" si="14"/>
        <v>78</v>
      </c>
      <c r="P99" s="260">
        <f t="shared" si="15"/>
        <v>272.98674999999997</v>
      </c>
      <c r="Q99" s="261">
        <f>'LK 09'!D7</f>
        <v>120</v>
      </c>
      <c r="R99" s="262">
        <f t="shared" si="21"/>
        <v>2.4300000000000002</v>
      </c>
    </row>
    <row r="100" spans="2:18" x14ac:dyDescent="0.25">
      <c r="B100" s="254">
        <v>92</v>
      </c>
      <c r="C100" s="267" t="s">
        <v>320</v>
      </c>
      <c r="D100" s="256" t="str">
        <f t="shared" si="20"/>
        <v>LK.09.6</v>
      </c>
      <c r="E100" s="256" t="s">
        <v>769</v>
      </c>
      <c r="F100" s="257">
        <v>4</v>
      </c>
      <c r="G100" s="305" t="s">
        <v>1095</v>
      </c>
      <c r="H100" s="258" t="s">
        <v>661</v>
      </c>
      <c r="I100" s="258" t="s">
        <v>662</v>
      </c>
      <c r="J100" s="258" t="s">
        <v>663</v>
      </c>
      <c r="K100" s="259">
        <f>'LK 09'!F8</f>
        <v>63.41675</v>
      </c>
      <c r="L100" s="259">
        <f>'LK 09'!G8</f>
        <v>65</v>
      </c>
      <c r="M100" s="259">
        <f>'LK 09'!H8</f>
        <v>65</v>
      </c>
      <c r="N100" s="259">
        <f>'LK 09'!I8</f>
        <v>34.225000000000001</v>
      </c>
      <c r="O100" s="260">
        <f t="shared" si="14"/>
        <v>65</v>
      </c>
      <c r="P100" s="260">
        <f t="shared" si="15"/>
        <v>227.64175</v>
      </c>
      <c r="Q100" s="261">
        <f>'LK 09'!D8</f>
        <v>105</v>
      </c>
      <c r="R100" s="262">
        <f t="shared" si="21"/>
        <v>2.4300000000000002</v>
      </c>
    </row>
    <row r="101" spans="2:18" x14ac:dyDescent="0.25">
      <c r="B101" s="254">
        <v>93</v>
      </c>
      <c r="C101" s="267" t="s">
        <v>321</v>
      </c>
      <c r="D101" s="256" t="str">
        <f t="shared" si="20"/>
        <v>LK.09.7</v>
      </c>
      <c r="E101" s="256" t="s">
        <v>771</v>
      </c>
      <c r="F101" s="257">
        <v>4</v>
      </c>
      <c r="G101" s="305"/>
      <c r="H101" s="258" t="s">
        <v>664</v>
      </c>
      <c r="I101" s="258" t="s">
        <v>665</v>
      </c>
      <c r="J101" s="258" t="s">
        <v>663</v>
      </c>
      <c r="K101" s="259">
        <f>'LK 09'!F9</f>
        <v>63.195599999999999</v>
      </c>
      <c r="L101" s="259">
        <f>'LK 09'!G9</f>
        <v>65</v>
      </c>
      <c r="M101" s="259">
        <f>'LK 09'!H9</f>
        <v>65</v>
      </c>
      <c r="N101" s="259">
        <f>'LK 09'!I9</f>
        <v>34.419750000000001</v>
      </c>
      <c r="O101" s="260">
        <f t="shared" si="14"/>
        <v>65</v>
      </c>
      <c r="P101" s="260">
        <f t="shared" si="15"/>
        <v>227.61535000000001</v>
      </c>
      <c r="Q101" s="261">
        <f>'LK 09'!D9</f>
        <v>75</v>
      </c>
      <c r="R101" s="262">
        <f t="shared" si="21"/>
        <v>2.4300000000000002</v>
      </c>
    </row>
    <row r="102" spans="2:18" x14ac:dyDescent="0.25">
      <c r="B102" s="254">
        <v>94</v>
      </c>
      <c r="C102" s="267" t="s">
        <v>322</v>
      </c>
      <c r="D102" s="256" t="str">
        <f t="shared" si="20"/>
        <v>LK.09.8</v>
      </c>
      <c r="E102" s="256" t="s">
        <v>772</v>
      </c>
      <c r="F102" s="257">
        <v>4</v>
      </c>
      <c r="G102" s="305"/>
      <c r="H102" s="258" t="s">
        <v>664</v>
      </c>
      <c r="I102" s="258" t="s">
        <v>665</v>
      </c>
      <c r="J102" s="258" t="s">
        <v>663</v>
      </c>
      <c r="K102" s="259">
        <f>'LK 09'!F10</f>
        <v>63.195599999999999</v>
      </c>
      <c r="L102" s="259">
        <f>'LK 09'!G10</f>
        <v>65</v>
      </c>
      <c r="M102" s="259">
        <f>'LK 09'!H10</f>
        <v>65</v>
      </c>
      <c r="N102" s="259">
        <f>'LK 09'!I10</f>
        <v>38.975000000000001</v>
      </c>
      <c r="O102" s="260">
        <f t="shared" si="14"/>
        <v>65</v>
      </c>
      <c r="P102" s="260">
        <f t="shared" si="15"/>
        <v>232.17060000000001</v>
      </c>
      <c r="Q102" s="261">
        <f>'LK 09'!D10</f>
        <v>75</v>
      </c>
      <c r="R102" s="262">
        <f t="shared" si="21"/>
        <v>2.4300000000000002</v>
      </c>
    </row>
    <row r="103" spans="2:18" x14ac:dyDescent="0.25">
      <c r="B103" s="254">
        <v>95</v>
      </c>
      <c r="C103" s="267" t="s">
        <v>323</v>
      </c>
      <c r="D103" s="256" t="str">
        <f t="shared" si="20"/>
        <v>LK.09.9</v>
      </c>
      <c r="E103" s="256" t="s">
        <v>773</v>
      </c>
      <c r="F103" s="257">
        <v>4</v>
      </c>
      <c r="G103" s="305"/>
      <c r="H103" s="258" t="s">
        <v>664</v>
      </c>
      <c r="I103" s="258" t="s">
        <v>665</v>
      </c>
      <c r="J103" s="258" t="s">
        <v>663</v>
      </c>
      <c r="K103" s="259">
        <f>'LK 09'!F11</f>
        <v>63.195599999999999</v>
      </c>
      <c r="L103" s="259">
        <f>'LK 09'!G11</f>
        <v>65</v>
      </c>
      <c r="M103" s="259">
        <f>'LK 09'!H11</f>
        <v>65</v>
      </c>
      <c r="N103" s="259">
        <f>'LK 09'!I11</f>
        <v>38.975000000000001</v>
      </c>
      <c r="O103" s="260">
        <f t="shared" si="14"/>
        <v>65</v>
      </c>
      <c r="P103" s="260">
        <f t="shared" si="15"/>
        <v>232.17060000000001</v>
      </c>
      <c r="Q103" s="261">
        <f>'LK 09'!D11</f>
        <v>75</v>
      </c>
      <c r="R103" s="262">
        <f t="shared" si="21"/>
        <v>2.4300000000000002</v>
      </c>
    </row>
    <row r="104" spans="2:18" x14ac:dyDescent="0.25">
      <c r="B104" s="254">
        <v>96</v>
      </c>
      <c r="C104" s="267" t="s">
        <v>324</v>
      </c>
      <c r="D104" s="256" t="str">
        <f t="shared" si="20"/>
        <v>LK.09.10</v>
      </c>
      <c r="E104" s="256" t="s">
        <v>774</v>
      </c>
      <c r="F104" s="257">
        <v>4</v>
      </c>
      <c r="G104" s="305"/>
      <c r="H104" s="258" t="s">
        <v>664</v>
      </c>
      <c r="I104" s="258" t="s">
        <v>662</v>
      </c>
      <c r="J104" s="258" t="s">
        <v>663</v>
      </c>
      <c r="K104" s="259">
        <f>'LK 09'!F12</f>
        <v>63.195599999999999</v>
      </c>
      <c r="L104" s="259">
        <f>'LK 09'!G12</f>
        <v>65</v>
      </c>
      <c r="M104" s="259">
        <f>'LK 09'!H12</f>
        <v>65</v>
      </c>
      <c r="N104" s="259">
        <f>'LK 09'!I12</f>
        <v>34.4</v>
      </c>
      <c r="O104" s="260">
        <f t="shared" si="14"/>
        <v>65</v>
      </c>
      <c r="P104" s="260">
        <f t="shared" si="15"/>
        <v>227.59560000000002</v>
      </c>
      <c r="Q104" s="261">
        <f>'LK 09'!D12</f>
        <v>75</v>
      </c>
      <c r="R104" s="262">
        <f t="shared" si="21"/>
        <v>2.4300000000000002</v>
      </c>
    </row>
    <row r="105" spans="2:18" x14ac:dyDescent="0.25">
      <c r="B105" s="254">
        <v>97</v>
      </c>
      <c r="C105" s="267" t="s">
        <v>325</v>
      </c>
      <c r="D105" s="256" t="str">
        <f t="shared" si="20"/>
        <v>LK.09.11</v>
      </c>
      <c r="E105" s="256" t="s">
        <v>736</v>
      </c>
      <c r="F105" s="257">
        <v>4</v>
      </c>
      <c r="G105" s="305"/>
      <c r="H105" s="258" t="s">
        <v>661</v>
      </c>
      <c r="I105" s="258" t="s">
        <v>662</v>
      </c>
      <c r="J105" s="258" t="s">
        <v>663</v>
      </c>
      <c r="K105" s="259">
        <f>'LK 09'!F13</f>
        <v>72.394625349999998</v>
      </c>
      <c r="L105" s="259">
        <f>'LK 09'!G13</f>
        <v>78.589321200000001</v>
      </c>
      <c r="M105" s="259">
        <f>'LK 09'!H13</f>
        <v>78.589321200000001</v>
      </c>
      <c r="N105" s="259">
        <f>'LK 09'!I13</f>
        <v>49.160103040000003</v>
      </c>
      <c r="O105" s="260">
        <f t="shared" si="14"/>
        <v>78.589321200000001</v>
      </c>
      <c r="P105" s="260">
        <f t="shared" si="15"/>
        <v>278.73337078999998</v>
      </c>
      <c r="Q105" s="261">
        <f>'LK 09'!D13</f>
        <v>92.47</v>
      </c>
      <c r="R105" s="262">
        <f t="shared" si="21"/>
        <v>2.4300000000000002</v>
      </c>
    </row>
    <row r="106" spans="2:18" x14ac:dyDescent="0.25">
      <c r="B106" s="254">
        <v>98</v>
      </c>
      <c r="C106" s="267" t="s">
        <v>326</v>
      </c>
      <c r="D106" s="256" t="str">
        <f>+C106</f>
        <v>LK.10.1</v>
      </c>
      <c r="E106" s="256" t="s">
        <v>775</v>
      </c>
      <c r="F106" s="257">
        <v>4</v>
      </c>
      <c r="G106" s="305" t="s">
        <v>1096</v>
      </c>
      <c r="H106" s="258" t="s">
        <v>661</v>
      </c>
      <c r="I106" s="258" t="s">
        <v>662</v>
      </c>
      <c r="J106" s="258" t="s">
        <v>681</v>
      </c>
      <c r="K106" s="259">
        <f>'LK 10'!F3</f>
        <v>93.862747650000003</v>
      </c>
      <c r="L106" s="259">
        <f>'LK 10'!G3</f>
        <v>100.9</v>
      </c>
      <c r="M106" s="259">
        <f>'LK 10'!H3</f>
        <v>100.9</v>
      </c>
      <c r="N106" s="259">
        <f>'LK 10'!I3</f>
        <v>65.223629549999998</v>
      </c>
      <c r="O106" s="260">
        <f t="shared" si="14"/>
        <v>100.9</v>
      </c>
      <c r="P106" s="260">
        <f t="shared" si="15"/>
        <v>360.88637720000003</v>
      </c>
      <c r="Q106" s="261">
        <f>'LK 10'!D3</f>
        <v>113.93</v>
      </c>
      <c r="R106" s="262">
        <f>0.81*3</f>
        <v>2.4300000000000002</v>
      </c>
    </row>
    <row r="107" spans="2:18" x14ac:dyDescent="0.25">
      <c r="B107" s="254">
        <v>99</v>
      </c>
      <c r="C107" s="267" t="s">
        <v>327</v>
      </c>
      <c r="D107" s="256" t="str">
        <f t="shared" ref="D107:D117" si="22">+C107</f>
        <v>LK.10.2</v>
      </c>
      <c r="E107" s="256" t="s">
        <v>776</v>
      </c>
      <c r="F107" s="257">
        <v>4</v>
      </c>
      <c r="G107" s="305"/>
      <c r="H107" s="258" t="s">
        <v>664</v>
      </c>
      <c r="I107" s="258" t="s">
        <v>665</v>
      </c>
      <c r="J107" s="258" t="s">
        <v>681</v>
      </c>
      <c r="K107" s="259">
        <f>'LK 10'!F4</f>
        <v>68.195599999999999</v>
      </c>
      <c r="L107" s="259">
        <f>'LK 10'!G4</f>
        <v>70</v>
      </c>
      <c r="M107" s="259">
        <f>'LK 10'!H4</f>
        <v>70</v>
      </c>
      <c r="N107" s="259">
        <f>'LK 10'!I4</f>
        <v>41.475000000000001</v>
      </c>
      <c r="O107" s="260">
        <f t="shared" si="14"/>
        <v>70</v>
      </c>
      <c r="P107" s="260">
        <f t="shared" si="15"/>
        <v>249.67060000000001</v>
      </c>
      <c r="Q107" s="261">
        <f>'LK 10'!D4</f>
        <v>80</v>
      </c>
      <c r="R107" s="262">
        <f t="shared" ref="R107:R117" si="23">0.81*3</f>
        <v>2.4300000000000002</v>
      </c>
    </row>
    <row r="108" spans="2:18" x14ac:dyDescent="0.25">
      <c r="B108" s="254">
        <v>100</v>
      </c>
      <c r="C108" s="267" t="s">
        <v>328</v>
      </c>
      <c r="D108" s="256" t="str">
        <f t="shared" si="22"/>
        <v>LK.10.3</v>
      </c>
      <c r="E108" s="256" t="s">
        <v>777</v>
      </c>
      <c r="F108" s="257">
        <v>4</v>
      </c>
      <c r="G108" s="305"/>
      <c r="H108" s="258" t="s">
        <v>664</v>
      </c>
      <c r="I108" s="258" t="s">
        <v>665</v>
      </c>
      <c r="J108" s="258" t="s">
        <v>681</v>
      </c>
      <c r="K108" s="259">
        <f>'LK 10'!F5</f>
        <v>68.195599999999999</v>
      </c>
      <c r="L108" s="259">
        <f>'LK 10'!G5</f>
        <v>70</v>
      </c>
      <c r="M108" s="259">
        <f>'LK 10'!H5</f>
        <v>70</v>
      </c>
      <c r="N108" s="259">
        <f>'LK 10'!I5</f>
        <v>41.475000000000001</v>
      </c>
      <c r="O108" s="260">
        <f t="shared" si="14"/>
        <v>70</v>
      </c>
      <c r="P108" s="260">
        <f t="shared" si="15"/>
        <v>249.67060000000001</v>
      </c>
      <c r="Q108" s="261">
        <f>'LK 10'!D5</f>
        <v>80</v>
      </c>
      <c r="R108" s="262">
        <f t="shared" si="23"/>
        <v>2.4300000000000002</v>
      </c>
    </row>
    <row r="109" spans="2:18" x14ac:dyDescent="0.25">
      <c r="B109" s="254">
        <v>101</v>
      </c>
      <c r="C109" s="267" t="s">
        <v>329</v>
      </c>
      <c r="D109" s="256" t="str">
        <f t="shared" si="22"/>
        <v>LK.10.4</v>
      </c>
      <c r="E109" s="256" t="s">
        <v>770</v>
      </c>
      <c r="F109" s="257">
        <v>4</v>
      </c>
      <c r="G109" s="305"/>
      <c r="H109" s="258" t="s">
        <v>664</v>
      </c>
      <c r="I109" s="258" t="s">
        <v>662</v>
      </c>
      <c r="J109" s="258" t="s">
        <v>681</v>
      </c>
      <c r="K109" s="259">
        <f>'LK 10'!F6</f>
        <v>68.195599999999999</v>
      </c>
      <c r="L109" s="259">
        <f>'LK 10'!G6</f>
        <v>70</v>
      </c>
      <c r="M109" s="259">
        <f>'LK 10'!H6</f>
        <v>70</v>
      </c>
      <c r="N109" s="259">
        <f>'LK 10'!I6</f>
        <v>36.910625000000003</v>
      </c>
      <c r="O109" s="260">
        <f t="shared" si="14"/>
        <v>70</v>
      </c>
      <c r="P109" s="260">
        <f t="shared" si="15"/>
        <v>245.10622500000002</v>
      </c>
      <c r="Q109" s="261">
        <f>'LK 10'!D6</f>
        <v>80</v>
      </c>
      <c r="R109" s="262">
        <f t="shared" si="23"/>
        <v>2.4300000000000002</v>
      </c>
    </row>
    <row r="110" spans="2:18" x14ac:dyDescent="0.25">
      <c r="B110" s="254">
        <v>102</v>
      </c>
      <c r="C110" s="267" t="s">
        <v>330</v>
      </c>
      <c r="D110" s="256" t="str">
        <f t="shared" si="22"/>
        <v>LK.10.5</v>
      </c>
      <c r="E110" s="256" t="s">
        <v>778</v>
      </c>
      <c r="F110" s="257">
        <v>4</v>
      </c>
      <c r="G110" s="305"/>
      <c r="H110" s="258" t="s">
        <v>664</v>
      </c>
      <c r="I110" s="258" t="s">
        <v>683</v>
      </c>
      <c r="J110" s="258" t="s">
        <v>681</v>
      </c>
      <c r="K110" s="259">
        <f>'LK 10'!F7</f>
        <v>68.195599999999999</v>
      </c>
      <c r="L110" s="259">
        <f>'LK 10'!G7</f>
        <v>70</v>
      </c>
      <c r="M110" s="259">
        <f>'LK 10'!H7</f>
        <v>70</v>
      </c>
      <c r="N110" s="259">
        <f>'LK 10'!I7</f>
        <v>36.725000000000001</v>
      </c>
      <c r="O110" s="260">
        <f t="shared" si="14"/>
        <v>70</v>
      </c>
      <c r="P110" s="260">
        <f t="shared" si="15"/>
        <v>244.92060000000001</v>
      </c>
      <c r="Q110" s="261">
        <f>'LK 10'!D7</f>
        <v>80</v>
      </c>
      <c r="R110" s="262">
        <f t="shared" si="23"/>
        <v>2.4300000000000002</v>
      </c>
    </row>
    <row r="111" spans="2:18" x14ac:dyDescent="0.25">
      <c r="B111" s="254">
        <v>103</v>
      </c>
      <c r="C111" s="267" t="s">
        <v>331</v>
      </c>
      <c r="D111" s="256" t="str">
        <f t="shared" si="22"/>
        <v>LK.10.6</v>
      </c>
      <c r="E111" s="256" t="s">
        <v>779</v>
      </c>
      <c r="F111" s="257">
        <v>4</v>
      </c>
      <c r="G111" s="305"/>
      <c r="H111" s="258" t="s">
        <v>661</v>
      </c>
      <c r="I111" s="258" t="s">
        <v>662</v>
      </c>
      <c r="J111" s="258" t="s">
        <v>681</v>
      </c>
      <c r="K111" s="259">
        <f>'LK 10'!F8</f>
        <v>68.415499999999994</v>
      </c>
      <c r="L111" s="259">
        <f>'LK 10'!G8</f>
        <v>70</v>
      </c>
      <c r="M111" s="259">
        <f>'LK 10'!H8</f>
        <v>70</v>
      </c>
      <c r="N111" s="259">
        <f>'LK 10'!I8</f>
        <v>36.725000000000001</v>
      </c>
      <c r="O111" s="260">
        <f t="shared" si="14"/>
        <v>70</v>
      </c>
      <c r="P111" s="260">
        <f t="shared" si="15"/>
        <v>245.1405</v>
      </c>
      <c r="Q111" s="261">
        <f>'LK 10'!D8</f>
        <v>112</v>
      </c>
      <c r="R111" s="262">
        <f t="shared" si="23"/>
        <v>2.4300000000000002</v>
      </c>
    </row>
    <row r="112" spans="2:18" x14ac:dyDescent="0.25">
      <c r="B112" s="254">
        <v>104</v>
      </c>
      <c r="C112" s="267" t="s">
        <v>332</v>
      </c>
      <c r="D112" s="256" t="str">
        <f t="shared" si="22"/>
        <v>LK.10.7</v>
      </c>
      <c r="E112" s="256" t="s">
        <v>781</v>
      </c>
      <c r="F112" s="257">
        <v>4</v>
      </c>
      <c r="G112" s="305" t="s">
        <v>1097</v>
      </c>
      <c r="H112" s="258" t="s">
        <v>661</v>
      </c>
      <c r="I112" s="258" t="s">
        <v>662</v>
      </c>
      <c r="J112" s="258" t="s">
        <v>663</v>
      </c>
      <c r="K112" s="259">
        <f>'LK 10'!F9</f>
        <v>52.66675</v>
      </c>
      <c r="L112" s="259">
        <f>'LK 10'!G9</f>
        <v>54</v>
      </c>
      <c r="M112" s="259">
        <f>'LK 10'!H9</f>
        <v>54</v>
      </c>
      <c r="N112" s="259">
        <f>'LK 10'!I9</f>
        <v>27.855</v>
      </c>
      <c r="O112" s="260">
        <f t="shared" si="14"/>
        <v>54</v>
      </c>
      <c r="P112" s="260">
        <f t="shared" si="15"/>
        <v>188.52175</v>
      </c>
      <c r="Q112" s="261">
        <f>'LK 10'!D9</f>
        <v>91</v>
      </c>
      <c r="R112" s="262">
        <f t="shared" si="23"/>
        <v>2.4300000000000002</v>
      </c>
    </row>
    <row r="113" spans="2:18" x14ac:dyDescent="0.25">
      <c r="B113" s="254">
        <v>105</v>
      </c>
      <c r="C113" s="267" t="s">
        <v>333</v>
      </c>
      <c r="D113" s="256" t="str">
        <f t="shared" si="22"/>
        <v>LK.10.8</v>
      </c>
      <c r="E113" s="256" t="s">
        <v>783</v>
      </c>
      <c r="F113" s="257">
        <v>4</v>
      </c>
      <c r="G113" s="305"/>
      <c r="H113" s="258" t="s">
        <v>664</v>
      </c>
      <c r="I113" s="258" t="s">
        <v>665</v>
      </c>
      <c r="J113" s="258" t="s">
        <v>663</v>
      </c>
      <c r="K113" s="259">
        <f>'LK 10'!F10</f>
        <v>52.445599999999999</v>
      </c>
      <c r="L113" s="259">
        <f>'LK 10'!G10</f>
        <v>54</v>
      </c>
      <c r="M113" s="259">
        <f>'LK 10'!H10</f>
        <v>54</v>
      </c>
      <c r="N113" s="259">
        <f>'LK 10'!I10</f>
        <v>28.063124999999999</v>
      </c>
      <c r="O113" s="260">
        <f t="shared" si="14"/>
        <v>54</v>
      </c>
      <c r="P113" s="260">
        <f t="shared" si="15"/>
        <v>188.50872500000003</v>
      </c>
      <c r="Q113" s="261">
        <f>'LK 10'!D10</f>
        <v>63</v>
      </c>
      <c r="R113" s="262">
        <f t="shared" si="23"/>
        <v>2.4300000000000002</v>
      </c>
    </row>
    <row r="114" spans="2:18" x14ac:dyDescent="0.25">
      <c r="B114" s="254">
        <v>106</v>
      </c>
      <c r="C114" s="267" t="s">
        <v>334</v>
      </c>
      <c r="D114" s="256" t="str">
        <f t="shared" si="22"/>
        <v>LK.10.9</v>
      </c>
      <c r="E114" s="256" t="s">
        <v>784</v>
      </c>
      <c r="F114" s="257">
        <v>4</v>
      </c>
      <c r="G114" s="305"/>
      <c r="H114" s="258" t="s">
        <v>664</v>
      </c>
      <c r="I114" s="258" t="s">
        <v>665</v>
      </c>
      <c r="J114" s="258" t="s">
        <v>663</v>
      </c>
      <c r="K114" s="259">
        <f>'LK 10'!F11</f>
        <v>52.445599999999999</v>
      </c>
      <c r="L114" s="259">
        <f>'LK 10'!G11</f>
        <v>54</v>
      </c>
      <c r="M114" s="259">
        <f>'LK 10'!H11</f>
        <v>54</v>
      </c>
      <c r="N114" s="259">
        <f>'LK 10'!I11</f>
        <v>32.152500000000003</v>
      </c>
      <c r="O114" s="260">
        <f t="shared" si="14"/>
        <v>54</v>
      </c>
      <c r="P114" s="260">
        <f t="shared" si="15"/>
        <v>192.59810000000002</v>
      </c>
      <c r="Q114" s="261">
        <f>'LK 10'!D11</f>
        <v>63</v>
      </c>
      <c r="R114" s="262">
        <f t="shared" si="23"/>
        <v>2.4300000000000002</v>
      </c>
    </row>
    <row r="115" spans="2:18" x14ac:dyDescent="0.25">
      <c r="B115" s="254">
        <v>107</v>
      </c>
      <c r="C115" s="267" t="s">
        <v>335</v>
      </c>
      <c r="D115" s="256" t="str">
        <f t="shared" si="22"/>
        <v>LK.10.10</v>
      </c>
      <c r="E115" s="256" t="s">
        <v>785</v>
      </c>
      <c r="F115" s="257">
        <v>4</v>
      </c>
      <c r="G115" s="305"/>
      <c r="H115" s="258" t="s">
        <v>664</v>
      </c>
      <c r="I115" s="258" t="s">
        <v>665</v>
      </c>
      <c r="J115" s="258" t="s">
        <v>663</v>
      </c>
      <c r="K115" s="259">
        <f>'LK 10'!F12</f>
        <v>52.445599999999999</v>
      </c>
      <c r="L115" s="259">
        <f>'LK 10'!G12</f>
        <v>54</v>
      </c>
      <c r="M115" s="259">
        <f>'LK 10'!H12</f>
        <v>54</v>
      </c>
      <c r="N115" s="259">
        <f>'LK 10'!I12</f>
        <v>32.152500000000003</v>
      </c>
      <c r="O115" s="260">
        <f t="shared" si="14"/>
        <v>54</v>
      </c>
      <c r="P115" s="260">
        <f t="shared" si="15"/>
        <v>192.59810000000002</v>
      </c>
      <c r="Q115" s="261">
        <f>'LK 10'!D12</f>
        <v>63</v>
      </c>
      <c r="R115" s="262">
        <f t="shared" si="23"/>
        <v>2.4300000000000002</v>
      </c>
    </row>
    <row r="116" spans="2:18" x14ac:dyDescent="0.25">
      <c r="B116" s="254">
        <v>108</v>
      </c>
      <c r="C116" s="267" t="s">
        <v>336</v>
      </c>
      <c r="D116" s="256" t="str">
        <f t="shared" si="22"/>
        <v>LK.10.11</v>
      </c>
      <c r="E116" s="256" t="s">
        <v>746</v>
      </c>
      <c r="F116" s="257">
        <v>4</v>
      </c>
      <c r="G116" s="305"/>
      <c r="H116" s="258" t="s">
        <v>664</v>
      </c>
      <c r="I116" s="258" t="s">
        <v>662</v>
      </c>
      <c r="J116" s="258" t="s">
        <v>663</v>
      </c>
      <c r="K116" s="259">
        <f>'LK 10'!F13</f>
        <v>52.445599999999999</v>
      </c>
      <c r="L116" s="259">
        <f>'LK 10'!G13</f>
        <v>54</v>
      </c>
      <c r="M116" s="259">
        <f>'LK 10'!H13</f>
        <v>54</v>
      </c>
      <c r="N116" s="259">
        <f>'LK 10'!I13</f>
        <v>28.063124999999999</v>
      </c>
      <c r="O116" s="260">
        <f t="shared" si="14"/>
        <v>54</v>
      </c>
      <c r="P116" s="260">
        <f t="shared" si="15"/>
        <v>188.50872500000003</v>
      </c>
      <c r="Q116" s="261">
        <f>'LK 10'!D13</f>
        <v>63</v>
      </c>
      <c r="R116" s="262">
        <f t="shared" si="23"/>
        <v>2.4300000000000002</v>
      </c>
    </row>
    <row r="117" spans="2:18" x14ac:dyDescent="0.25">
      <c r="B117" s="254">
        <v>109</v>
      </c>
      <c r="C117" s="267" t="s">
        <v>337</v>
      </c>
      <c r="D117" s="256" t="str">
        <f t="shared" si="22"/>
        <v>LK.10.12</v>
      </c>
      <c r="E117" s="256" t="s">
        <v>786</v>
      </c>
      <c r="F117" s="257">
        <v>4</v>
      </c>
      <c r="G117" s="305"/>
      <c r="H117" s="258" t="s">
        <v>661</v>
      </c>
      <c r="I117" s="258" t="s">
        <v>662</v>
      </c>
      <c r="J117" s="258" t="s">
        <v>663</v>
      </c>
      <c r="K117" s="259">
        <f>'LK 10'!F14</f>
        <v>103.7125729</v>
      </c>
      <c r="L117" s="259">
        <f>'LK 10'!G14</f>
        <v>111.1148888</v>
      </c>
      <c r="M117" s="259">
        <f>'LK 10'!H14</f>
        <v>111.1148888</v>
      </c>
      <c r="N117" s="259">
        <f>'LK 10'!I14</f>
        <v>73.758918640000005</v>
      </c>
      <c r="O117" s="260">
        <f t="shared" si="14"/>
        <v>111.1148888</v>
      </c>
      <c r="P117" s="260">
        <f t="shared" si="15"/>
        <v>399.70126914000002</v>
      </c>
      <c r="Q117" s="261">
        <f>'LK 10'!D14</f>
        <v>133.34</v>
      </c>
      <c r="R117" s="262">
        <f t="shared" si="23"/>
        <v>2.4300000000000002</v>
      </c>
    </row>
    <row r="118" spans="2:18" x14ac:dyDescent="0.25">
      <c r="B118" s="254">
        <v>110</v>
      </c>
      <c r="C118" s="267" t="s">
        <v>338</v>
      </c>
      <c r="D118" s="256" t="str">
        <f>+C118</f>
        <v>LK.11.1</v>
      </c>
      <c r="E118" s="256" t="s">
        <v>787</v>
      </c>
      <c r="F118" s="257">
        <v>4</v>
      </c>
      <c r="G118" s="305" t="s">
        <v>1098</v>
      </c>
      <c r="H118" s="258" t="s">
        <v>661</v>
      </c>
      <c r="I118" s="258" t="s">
        <v>662</v>
      </c>
      <c r="J118" s="258" t="s">
        <v>681</v>
      </c>
      <c r="K118" s="259">
        <f>'LK 11'!F3</f>
        <v>92.016227208000004</v>
      </c>
      <c r="L118" s="259">
        <f>'LK 11'!G3</f>
        <v>98.829300716999995</v>
      </c>
      <c r="M118" s="259">
        <f>'LK 11'!H3</f>
        <v>98.829300716999995</v>
      </c>
      <c r="N118" s="259">
        <f>'LK 11'!I3</f>
        <v>66.923390623000003</v>
      </c>
      <c r="O118" s="260">
        <f t="shared" si="14"/>
        <v>98.829300716999995</v>
      </c>
      <c r="P118" s="260">
        <f t="shared" si="15"/>
        <v>356.59821926499995</v>
      </c>
      <c r="Q118" s="261">
        <f>'LK 11'!D3</f>
        <v>114.66</v>
      </c>
      <c r="R118" s="262">
        <f>0.81*3</f>
        <v>2.4300000000000002</v>
      </c>
    </row>
    <row r="119" spans="2:18" x14ac:dyDescent="0.25">
      <c r="B119" s="254">
        <v>111</v>
      </c>
      <c r="C119" s="267" t="s">
        <v>339</v>
      </c>
      <c r="D119" s="256" t="str">
        <f t="shared" ref="D119:D129" si="24">+C119</f>
        <v>LK.11.2</v>
      </c>
      <c r="E119" s="256" t="s">
        <v>788</v>
      </c>
      <c r="F119" s="257">
        <v>4</v>
      </c>
      <c r="G119" s="305"/>
      <c r="H119" s="258" t="s">
        <v>664</v>
      </c>
      <c r="I119" s="258" t="s">
        <v>665</v>
      </c>
      <c r="J119" s="258" t="s">
        <v>681</v>
      </c>
      <c r="K119" s="259">
        <f>'LK 11'!F4</f>
        <v>68.195599999999999</v>
      </c>
      <c r="L119" s="259">
        <f>'LK 11'!G4</f>
        <v>70</v>
      </c>
      <c r="M119" s="259">
        <f>'LK 11'!H4</f>
        <v>70</v>
      </c>
      <c r="N119" s="259">
        <f>'LK 11'!I4</f>
        <v>41.475000000000001</v>
      </c>
      <c r="O119" s="260">
        <f t="shared" si="14"/>
        <v>70</v>
      </c>
      <c r="P119" s="260">
        <f t="shared" si="15"/>
        <v>249.67060000000001</v>
      </c>
      <c r="Q119" s="261">
        <f>'LK 11'!D4</f>
        <v>80</v>
      </c>
      <c r="R119" s="262">
        <f t="shared" ref="R119:R129" si="25">0.81*3</f>
        <v>2.4300000000000002</v>
      </c>
    </row>
    <row r="120" spans="2:18" x14ac:dyDescent="0.25">
      <c r="B120" s="254">
        <v>112</v>
      </c>
      <c r="C120" s="267" t="s">
        <v>340</v>
      </c>
      <c r="D120" s="256" t="str">
        <f t="shared" si="24"/>
        <v>LK.11.3</v>
      </c>
      <c r="E120" s="256" t="s">
        <v>782</v>
      </c>
      <c r="F120" s="257">
        <v>4</v>
      </c>
      <c r="G120" s="305"/>
      <c r="H120" s="258" t="s">
        <v>664</v>
      </c>
      <c r="I120" s="258" t="s">
        <v>665</v>
      </c>
      <c r="J120" s="258" t="s">
        <v>681</v>
      </c>
      <c r="K120" s="259">
        <f>'LK 11'!F5</f>
        <v>68.195599999999999</v>
      </c>
      <c r="L120" s="259">
        <f>'LK 11'!G5</f>
        <v>70</v>
      </c>
      <c r="M120" s="259">
        <f>'LK 11'!H5</f>
        <v>70</v>
      </c>
      <c r="N120" s="259">
        <f>'LK 11'!I5</f>
        <v>41.475000000000001</v>
      </c>
      <c r="O120" s="260">
        <f t="shared" si="14"/>
        <v>70</v>
      </c>
      <c r="P120" s="260">
        <f t="shared" si="15"/>
        <v>249.67060000000001</v>
      </c>
      <c r="Q120" s="261">
        <f>'LK 11'!D5</f>
        <v>80</v>
      </c>
      <c r="R120" s="262">
        <f t="shared" si="25"/>
        <v>2.4300000000000002</v>
      </c>
    </row>
    <row r="121" spans="2:18" x14ac:dyDescent="0.25">
      <c r="B121" s="254">
        <v>113</v>
      </c>
      <c r="C121" s="267" t="s">
        <v>341</v>
      </c>
      <c r="D121" s="256" t="str">
        <f t="shared" si="24"/>
        <v>LK.11.4</v>
      </c>
      <c r="E121" s="256" t="s">
        <v>789</v>
      </c>
      <c r="F121" s="257">
        <v>4</v>
      </c>
      <c r="G121" s="305"/>
      <c r="H121" s="258" t="s">
        <v>664</v>
      </c>
      <c r="I121" s="258" t="s">
        <v>662</v>
      </c>
      <c r="J121" s="258" t="s">
        <v>681</v>
      </c>
      <c r="K121" s="259">
        <f>'LK 11'!F6</f>
        <v>68.195599999999999</v>
      </c>
      <c r="L121" s="259">
        <f>'LK 11'!G6</f>
        <v>70</v>
      </c>
      <c r="M121" s="259">
        <f>'LK 11'!H6</f>
        <v>70</v>
      </c>
      <c r="N121" s="259">
        <f>'LK 11'!I6</f>
        <v>36.910625000000003</v>
      </c>
      <c r="O121" s="260">
        <f t="shared" si="14"/>
        <v>70</v>
      </c>
      <c r="P121" s="260">
        <f t="shared" si="15"/>
        <v>245.10622500000002</v>
      </c>
      <c r="Q121" s="261">
        <f>'LK 11'!D6</f>
        <v>80</v>
      </c>
      <c r="R121" s="262">
        <f t="shared" si="25"/>
        <v>2.4300000000000002</v>
      </c>
    </row>
    <row r="122" spans="2:18" x14ac:dyDescent="0.25">
      <c r="B122" s="254">
        <v>114</v>
      </c>
      <c r="C122" s="267" t="s">
        <v>342</v>
      </c>
      <c r="D122" s="256" t="str">
        <f t="shared" si="24"/>
        <v>LK.11.5</v>
      </c>
      <c r="E122" s="256" t="s">
        <v>790</v>
      </c>
      <c r="F122" s="257">
        <v>4</v>
      </c>
      <c r="G122" s="305"/>
      <c r="H122" s="258" t="s">
        <v>664</v>
      </c>
      <c r="I122" s="258" t="s">
        <v>683</v>
      </c>
      <c r="J122" s="258" t="s">
        <v>681</v>
      </c>
      <c r="K122" s="259">
        <f>'LK 11'!F7</f>
        <v>68.195599999999999</v>
      </c>
      <c r="L122" s="259">
        <f>'LK 11'!G7</f>
        <v>70</v>
      </c>
      <c r="M122" s="259">
        <f>'LK 11'!H7</f>
        <v>70</v>
      </c>
      <c r="N122" s="259">
        <f>'LK 11'!I7</f>
        <v>36.725000000000001</v>
      </c>
      <c r="O122" s="260">
        <f t="shared" si="14"/>
        <v>70</v>
      </c>
      <c r="P122" s="260">
        <f t="shared" si="15"/>
        <v>244.92060000000001</v>
      </c>
      <c r="Q122" s="261">
        <f>'LK 11'!D7</f>
        <v>80</v>
      </c>
      <c r="R122" s="262">
        <f t="shared" si="25"/>
        <v>2.4300000000000002</v>
      </c>
    </row>
    <row r="123" spans="2:18" x14ac:dyDescent="0.25">
      <c r="B123" s="254">
        <v>115</v>
      </c>
      <c r="C123" s="267" t="s">
        <v>343</v>
      </c>
      <c r="D123" s="256" t="str">
        <f t="shared" si="24"/>
        <v>LK.11.6</v>
      </c>
      <c r="E123" s="256" t="s">
        <v>791</v>
      </c>
      <c r="F123" s="257">
        <v>4</v>
      </c>
      <c r="G123" s="305"/>
      <c r="H123" s="258" t="s">
        <v>661</v>
      </c>
      <c r="I123" s="258" t="s">
        <v>662</v>
      </c>
      <c r="J123" s="258" t="s">
        <v>681</v>
      </c>
      <c r="K123" s="259">
        <f>'LK 11'!F8</f>
        <v>68.415499999999994</v>
      </c>
      <c r="L123" s="259">
        <f>'LK 11'!G8</f>
        <v>70</v>
      </c>
      <c r="M123" s="259">
        <f>'LK 11'!H8</f>
        <v>70</v>
      </c>
      <c r="N123" s="259">
        <f>'LK 11'!I8</f>
        <v>36.725000000000001</v>
      </c>
      <c r="O123" s="260">
        <f t="shared" si="14"/>
        <v>70</v>
      </c>
      <c r="P123" s="260">
        <f t="shared" si="15"/>
        <v>245.1405</v>
      </c>
      <c r="Q123" s="261">
        <f>'LK 11'!D8</f>
        <v>112</v>
      </c>
      <c r="R123" s="262">
        <f t="shared" si="25"/>
        <v>2.4300000000000002</v>
      </c>
    </row>
    <row r="124" spans="2:18" x14ac:dyDescent="0.25">
      <c r="B124" s="254">
        <v>116</v>
      </c>
      <c r="C124" s="267" t="s">
        <v>344</v>
      </c>
      <c r="D124" s="256" t="str">
        <f t="shared" si="24"/>
        <v>LK.11.7</v>
      </c>
      <c r="E124" s="256" t="s">
        <v>792</v>
      </c>
      <c r="F124" s="257">
        <v>4</v>
      </c>
      <c r="G124" s="305" t="s">
        <v>1099</v>
      </c>
      <c r="H124" s="258" t="s">
        <v>661</v>
      </c>
      <c r="I124" s="258" t="s">
        <v>662</v>
      </c>
      <c r="J124" s="258" t="s">
        <v>663</v>
      </c>
      <c r="K124" s="259">
        <f>'LK 11'!F9</f>
        <v>52.66675</v>
      </c>
      <c r="L124" s="259">
        <f>'LK 11'!G9</f>
        <v>54.000961279999999</v>
      </c>
      <c r="M124" s="259">
        <f>'LK 11'!H9</f>
        <v>54</v>
      </c>
      <c r="N124" s="259">
        <f>'LK 11'!I9</f>
        <v>27.86</v>
      </c>
      <c r="O124" s="260">
        <f t="shared" si="14"/>
        <v>54.000961279999999</v>
      </c>
      <c r="P124" s="260">
        <f t="shared" si="15"/>
        <v>188.52771128000001</v>
      </c>
      <c r="Q124" s="261">
        <f>'LK 11'!D9</f>
        <v>91</v>
      </c>
      <c r="R124" s="262">
        <f t="shared" si="25"/>
        <v>2.4300000000000002</v>
      </c>
    </row>
    <row r="125" spans="2:18" x14ac:dyDescent="0.25">
      <c r="B125" s="254">
        <v>117</v>
      </c>
      <c r="C125" s="267" t="s">
        <v>345</v>
      </c>
      <c r="D125" s="256" t="str">
        <f t="shared" si="24"/>
        <v>LK.11.8</v>
      </c>
      <c r="E125" s="256" t="s">
        <v>794</v>
      </c>
      <c r="F125" s="257">
        <v>4</v>
      </c>
      <c r="G125" s="305"/>
      <c r="H125" s="258" t="s">
        <v>664</v>
      </c>
      <c r="I125" s="258" t="s">
        <v>665</v>
      </c>
      <c r="J125" s="258" t="s">
        <v>663</v>
      </c>
      <c r="K125" s="259">
        <f>'LK 11'!F10</f>
        <v>52.445599999999999</v>
      </c>
      <c r="L125" s="259">
        <f>'LK 11'!G10</f>
        <v>54.002883830000002</v>
      </c>
      <c r="M125" s="259">
        <f>'LK 11'!H10</f>
        <v>54</v>
      </c>
      <c r="N125" s="259">
        <f>'LK 11'!I10</f>
        <v>28.040624999999999</v>
      </c>
      <c r="O125" s="260">
        <f t="shared" si="14"/>
        <v>54.002883830000002</v>
      </c>
      <c r="P125" s="260">
        <f t="shared" si="15"/>
        <v>188.48910882999999</v>
      </c>
      <c r="Q125" s="261">
        <f>'LK 11'!D10</f>
        <v>63</v>
      </c>
      <c r="R125" s="262">
        <f t="shared" si="25"/>
        <v>2.4300000000000002</v>
      </c>
    </row>
    <row r="126" spans="2:18" x14ac:dyDescent="0.25">
      <c r="B126" s="254">
        <v>118</v>
      </c>
      <c r="C126" s="267" t="s">
        <v>346</v>
      </c>
      <c r="D126" s="256" t="str">
        <f t="shared" si="24"/>
        <v>LK.11.9</v>
      </c>
      <c r="E126" s="256" t="s">
        <v>795</v>
      </c>
      <c r="F126" s="257">
        <v>4</v>
      </c>
      <c r="G126" s="305"/>
      <c r="H126" s="258" t="s">
        <v>664</v>
      </c>
      <c r="I126" s="258" t="s">
        <v>665</v>
      </c>
      <c r="J126" s="258" t="s">
        <v>663</v>
      </c>
      <c r="K126" s="259">
        <f>'LK 11'!F11</f>
        <v>52.445599999999999</v>
      </c>
      <c r="L126" s="259">
        <f>'LK 11'!G11</f>
        <v>54.004806389999999</v>
      </c>
      <c r="M126" s="259">
        <f>'LK 11'!H11</f>
        <v>54</v>
      </c>
      <c r="N126" s="259">
        <f>'LK 11'!I11</f>
        <v>32.130000000000003</v>
      </c>
      <c r="O126" s="260">
        <f t="shared" si="14"/>
        <v>54.004806389999999</v>
      </c>
      <c r="P126" s="260">
        <f t="shared" si="15"/>
        <v>192.58040639000001</v>
      </c>
      <c r="Q126" s="261">
        <f>'LK 11'!D11</f>
        <v>63</v>
      </c>
      <c r="R126" s="262">
        <f t="shared" si="25"/>
        <v>2.4300000000000002</v>
      </c>
    </row>
    <row r="127" spans="2:18" x14ac:dyDescent="0.25">
      <c r="B127" s="254">
        <v>119</v>
      </c>
      <c r="C127" s="267" t="s">
        <v>347</v>
      </c>
      <c r="D127" s="256" t="str">
        <f t="shared" si="24"/>
        <v>LK.11.10</v>
      </c>
      <c r="E127" s="256" t="s">
        <v>796</v>
      </c>
      <c r="F127" s="257">
        <v>4</v>
      </c>
      <c r="G127" s="305"/>
      <c r="H127" s="258" t="s">
        <v>664</v>
      </c>
      <c r="I127" s="258" t="s">
        <v>665</v>
      </c>
      <c r="J127" s="258" t="s">
        <v>663</v>
      </c>
      <c r="K127" s="259">
        <f>'LK 11'!F12</f>
        <v>52.445599999999999</v>
      </c>
      <c r="L127" s="259">
        <f>'LK 11'!G12</f>
        <v>54.006728950000003</v>
      </c>
      <c r="M127" s="259">
        <f>'LK 11'!H12</f>
        <v>54</v>
      </c>
      <c r="N127" s="259">
        <f>'LK 11'!I12</f>
        <v>32.130000000000003</v>
      </c>
      <c r="O127" s="260">
        <f t="shared" si="14"/>
        <v>54.006728950000003</v>
      </c>
      <c r="P127" s="260">
        <f t="shared" si="15"/>
        <v>192.58232895</v>
      </c>
      <c r="Q127" s="261">
        <f>'LK 11'!D12</f>
        <v>63</v>
      </c>
      <c r="R127" s="262">
        <f t="shared" si="25"/>
        <v>2.4300000000000002</v>
      </c>
    </row>
    <row r="128" spans="2:18" x14ac:dyDescent="0.25">
      <c r="B128" s="254">
        <v>120</v>
      </c>
      <c r="C128" s="267" t="s">
        <v>348</v>
      </c>
      <c r="D128" s="256" t="str">
        <f t="shared" si="24"/>
        <v>LK.11.11</v>
      </c>
      <c r="E128" s="256" t="s">
        <v>747</v>
      </c>
      <c r="F128" s="257">
        <v>4</v>
      </c>
      <c r="G128" s="305"/>
      <c r="H128" s="258" t="s">
        <v>664</v>
      </c>
      <c r="I128" s="258" t="s">
        <v>662</v>
      </c>
      <c r="J128" s="258" t="s">
        <v>663</v>
      </c>
      <c r="K128" s="259">
        <f>'LK 11'!F13</f>
        <v>52.445599999999999</v>
      </c>
      <c r="L128" s="259">
        <f>'LK 11'!G13</f>
        <v>54.008651499999999</v>
      </c>
      <c r="M128" s="259">
        <f>'LK 11'!H13</f>
        <v>54</v>
      </c>
      <c r="N128" s="259">
        <f>'LK 11'!I13</f>
        <v>28.040624999999999</v>
      </c>
      <c r="O128" s="260">
        <f t="shared" si="14"/>
        <v>54.008651499999999</v>
      </c>
      <c r="P128" s="260">
        <f t="shared" si="15"/>
        <v>188.4948765</v>
      </c>
      <c r="Q128" s="261">
        <f>'LK 11'!D13</f>
        <v>63</v>
      </c>
      <c r="R128" s="262">
        <f t="shared" si="25"/>
        <v>2.4300000000000002</v>
      </c>
    </row>
    <row r="129" spans="2:18" x14ac:dyDescent="0.25">
      <c r="B129" s="254">
        <v>121</v>
      </c>
      <c r="C129" s="267" t="s">
        <v>349</v>
      </c>
      <c r="D129" s="256" t="str">
        <f t="shared" si="24"/>
        <v>LK.11.12</v>
      </c>
      <c r="E129" s="256" t="s">
        <v>797</v>
      </c>
      <c r="F129" s="257">
        <v>4</v>
      </c>
      <c r="G129" s="305"/>
      <c r="H129" s="258" t="s">
        <v>661</v>
      </c>
      <c r="I129" s="258" t="s">
        <v>662</v>
      </c>
      <c r="J129" s="258" t="s">
        <v>663</v>
      </c>
      <c r="K129" s="259">
        <f>'LK 11'!F14</f>
        <v>100.76397030000001</v>
      </c>
      <c r="L129" s="259">
        <f>'LK 11'!G14</f>
        <v>111.48235980000001</v>
      </c>
      <c r="M129" s="259">
        <f>'LK 11'!H14</f>
        <v>111.48235980000001</v>
      </c>
      <c r="N129" s="259">
        <f>'LK 11'!I14</f>
        <v>70.942359800000006</v>
      </c>
      <c r="O129" s="260">
        <f t="shared" si="14"/>
        <v>111.48235980000001</v>
      </c>
      <c r="P129" s="260">
        <f t="shared" si="15"/>
        <v>394.67104970000008</v>
      </c>
      <c r="Q129" s="261">
        <f>'LK 11'!D14</f>
        <v>133.99</v>
      </c>
      <c r="R129" s="262">
        <f t="shared" si="25"/>
        <v>2.4300000000000002</v>
      </c>
    </row>
    <row r="130" spans="2:18" x14ac:dyDescent="0.25">
      <c r="B130" s="254">
        <v>122</v>
      </c>
      <c r="C130" s="267" t="s">
        <v>350</v>
      </c>
      <c r="D130" s="256" t="str">
        <f>+C130</f>
        <v>LK.12.1</v>
      </c>
      <c r="E130" s="256" t="s">
        <v>798</v>
      </c>
      <c r="F130" s="257">
        <v>4</v>
      </c>
      <c r="G130" s="305" t="s">
        <v>1100</v>
      </c>
      <c r="H130" s="258" t="s">
        <v>661</v>
      </c>
      <c r="I130" s="258" t="s">
        <v>662</v>
      </c>
      <c r="J130" s="258" t="s">
        <v>681</v>
      </c>
      <c r="K130" s="259">
        <f>'LK 12'!F3</f>
        <v>104.42701680000002</v>
      </c>
      <c r="L130" s="259">
        <f>'LK 12'!G3</f>
        <v>111.74701680000001</v>
      </c>
      <c r="M130" s="259">
        <f>'LK 12'!H3</f>
        <v>111.74701680000001</v>
      </c>
      <c r="N130" s="259">
        <f>'LK 12'!I3</f>
        <v>74.59701680000002</v>
      </c>
      <c r="O130" s="260">
        <f t="shared" si="14"/>
        <v>111.74701680000001</v>
      </c>
      <c r="P130" s="260">
        <f t="shared" si="15"/>
        <v>402.51806720000002</v>
      </c>
      <c r="Q130" s="261">
        <f>'LK 12'!D3</f>
        <v>134.46</v>
      </c>
      <c r="R130" s="262">
        <f>0.81*3</f>
        <v>2.4300000000000002</v>
      </c>
    </row>
    <row r="131" spans="2:18" x14ac:dyDescent="0.25">
      <c r="B131" s="254">
        <v>123</v>
      </c>
      <c r="C131" s="267" t="s">
        <v>351</v>
      </c>
      <c r="D131" s="256" t="str">
        <f t="shared" ref="D131:D141" si="26">+C131</f>
        <v>LK.12.2</v>
      </c>
      <c r="E131" s="256" t="s">
        <v>799</v>
      </c>
      <c r="F131" s="257">
        <v>4</v>
      </c>
      <c r="G131" s="305"/>
      <c r="H131" s="258" t="s">
        <v>664</v>
      </c>
      <c r="I131" s="258" t="s">
        <v>665</v>
      </c>
      <c r="J131" s="258" t="s">
        <v>681</v>
      </c>
      <c r="K131" s="259">
        <f>'LK 12'!F4</f>
        <v>52.4</v>
      </c>
      <c r="L131" s="259">
        <f>'LK 12'!G4</f>
        <v>54</v>
      </c>
      <c r="M131" s="259">
        <f>'LK 12'!H4</f>
        <v>54</v>
      </c>
      <c r="N131" s="259">
        <f>'LK 12'!I4</f>
        <v>28</v>
      </c>
      <c r="O131" s="260">
        <f t="shared" si="14"/>
        <v>54</v>
      </c>
      <c r="P131" s="260">
        <f t="shared" si="15"/>
        <v>188.4</v>
      </c>
      <c r="Q131" s="261">
        <f>'LK 12'!D4</f>
        <v>63</v>
      </c>
      <c r="R131" s="262">
        <f t="shared" ref="R131:R141" si="27">0.81*3</f>
        <v>2.4300000000000002</v>
      </c>
    </row>
    <row r="132" spans="2:18" x14ac:dyDescent="0.25">
      <c r="B132" s="254">
        <v>124</v>
      </c>
      <c r="C132" s="267" t="s">
        <v>352</v>
      </c>
      <c r="D132" s="256" t="str">
        <f t="shared" si="26"/>
        <v>LK.12.3</v>
      </c>
      <c r="E132" s="256" t="s">
        <v>800</v>
      </c>
      <c r="F132" s="257">
        <v>4</v>
      </c>
      <c r="G132" s="305"/>
      <c r="H132" s="258" t="s">
        <v>664</v>
      </c>
      <c r="I132" s="258" t="s">
        <v>665</v>
      </c>
      <c r="J132" s="258" t="s">
        <v>681</v>
      </c>
      <c r="K132" s="259">
        <f>'LK 12'!F5</f>
        <v>52.4</v>
      </c>
      <c r="L132" s="259">
        <f>'LK 12'!G5</f>
        <v>54</v>
      </c>
      <c r="M132" s="259">
        <f>'LK 12'!H5</f>
        <v>54</v>
      </c>
      <c r="N132" s="259">
        <f>'LK 12'!I5</f>
        <v>32.1</v>
      </c>
      <c r="O132" s="260">
        <f t="shared" si="14"/>
        <v>54</v>
      </c>
      <c r="P132" s="260">
        <f t="shared" si="15"/>
        <v>192.5</v>
      </c>
      <c r="Q132" s="261">
        <f>'LK 12'!D5</f>
        <v>63</v>
      </c>
      <c r="R132" s="262">
        <f t="shared" si="27"/>
        <v>2.4300000000000002</v>
      </c>
    </row>
    <row r="133" spans="2:18" x14ac:dyDescent="0.25">
      <c r="B133" s="254">
        <v>125</v>
      </c>
      <c r="C133" s="267" t="s">
        <v>353</v>
      </c>
      <c r="D133" s="256" t="str">
        <f t="shared" si="26"/>
        <v>LK.12.4</v>
      </c>
      <c r="E133" s="256" t="s">
        <v>801</v>
      </c>
      <c r="F133" s="257">
        <v>4</v>
      </c>
      <c r="G133" s="305"/>
      <c r="H133" s="258" t="s">
        <v>664</v>
      </c>
      <c r="I133" s="258" t="s">
        <v>662</v>
      </c>
      <c r="J133" s="258" t="s">
        <v>681</v>
      </c>
      <c r="K133" s="259">
        <f>'LK 12'!F6</f>
        <v>52.4</v>
      </c>
      <c r="L133" s="259">
        <f>'LK 12'!G6</f>
        <v>54</v>
      </c>
      <c r="M133" s="259">
        <f>'LK 12'!H6</f>
        <v>54</v>
      </c>
      <c r="N133" s="259">
        <f>'LK 12'!I6</f>
        <v>32.1</v>
      </c>
      <c r="O133" s="260">
        <f t="shared" si="14"/>
        <v>54</v>
      </c>
      <c r="P133" s="260">
        <f t="shared" si="15"/>
        <v>192.5</v>
      </c>
      <c r="Q133" s="261">
        <f>'LK 12'!D6</f>
        <v>63</v>
      </c>
      <c r="R133" s="262">
        <f t="shared" si="27"/>
        <v>2.4300000000000002</v>
      </c>
    </row>
    <row r="134" spans="2:18" x14ac:dyDescent="0.25">
      <c r="B134" s="254">
        <v>126</v>
      </c>
      <c r="C134" s="267" t="s">
        <v>354</v>
      </c>
      <c r="D134" s="256" t="str">
        <f t="shared" si="26"/>
        <v>LK.12.5</v>
      </c>
      <c r="E134" s="256" t="s">
        <v>793</v>
      </c>
      <c r="F134" s="257">
        <v>4</v>
      </c>
      <c r="G134" s="305"/>
      <c r="H134" s="258" t="s">
        <v>664</v>
      </c>
      <c r="I134" s="258" t="s">
        <v>683</v>
      </c>
      <c r="J134" s="258" t="s">
        <v>681</v>
      </c>
      <c r="K134" s="259">
        <f>'LK 12'!F7</f>
        <v>52.4</v>
      </c>
      <c r="L134" s="259">
        <f>'LK 12'!G7</f>
        <v>54</v>
      </c>
      <c r="M134" s="259">
        <f>'LK 12'!H7</f>
        <v>54</v>
      </c>
      <c r="N134" s="259">
        <f>'LK 12'!I7</f>
        <v>28</v>
      </c>
      <c r="O134" s="260">
        <f t="shared" si="14"/>
        <v>54</v>
      </c>
      <c r="P134" s="260">
        <f t="shared" si="15"/>
        <v>188.4</v>
      </c>
      <c r="Q134" s="261">
        <f>'LK 12'!D7</f>
        <v>63</v>
      </c>
      <c r="R134" s="262">
        <f t="shared" si="27"/>
        <v>2.4300000000000002</v>
      </c>
    </row>
    <row r="135" spans="2:18" x14ac:dyDescent="0.25">
      <c r="B135" s="254">
        <v>127</v>
      </c>
      <c r="C135" s="267" t="s">
        <v>355</v>
      </c>
      <c r="D135" s="256" t="str">
        <f t="shared" si="26"/>
        <v>LK.12.6</v>
      </c>
      <c r="E135" s="256" t="s">
        <v>802</v>
      </c>
      <c r="F135" s="257">
        <v>4</v>
      </c>
      <c r="G135" s="305"/>
      <c r="H135" s="258" t="s">
        <v>661</v>
      </c>
      <c r="I135" s="258" t="s">
        <v>662</v>
      </c>
      <c r="J135" s="258" t="s">
        <v>681</v>
      </c>
      <c r="K135" s="259">
        <f>'LK 12'!F8</f>
        <v>52.67</v>
      </c>
      <c r="L135" s="259">
        <f>'LK 12'!G8</f>
        <v>54</v>
      </c>
      <c r="M135" s="259">
        <f>'LK 12'!H8</f>
        <v>54</v>
      </c>
      <c r="N135" s="259">
        <f>'LK 12'!I8</f>
        <v>27.85</v>
      </c>
      <c r="O135" s="260">
        <f t="shared" si="14"/>
        <v>54</v>
      </c>
      <c r="P135" s="260">
        <f t="shared" si="15"/>
        <v>188.52</v>
      </c>
      <c r="Q135" s="261">
        <f>'LK 12'!D8</f>
        <v>91</v>
      </c>
      <c r="R135" s="262">
        <f t="shared" si="27"/>
        <v>2.4300000000000002</v>
      </c>
    </row>
    <row r="136" spans="2:18" x14ac:dyDescent="0.25">
      <c r="B136" s="254">
        <v>128</v>
      </c>
      <c r="C136" s="267" t="s">
        <v>356</v>
      </c>
      <c r="D136" s="256" t="str">
        <f t="shared" si="26"/>
        <v>LK.12.7</v>
      </c>
      <c r="E136" s="256" t="s">
        <v>803</v>
      </c>
      <c r="F136" s="257">
        <v>4</v>
      </c>
      <c r="G136" s="305" t="s">
        <v>1101</v>
      </c>
      <c r="H136" s="258" t="s">
        <v>661</v>
      </c>
      <c r="I136" s="258" t="s">
        <v>662</v>
      </c>
      <c r="J136" s="258" t="s">
        <v>663</v>
      </c>
      <c r="K136" s="259">
        <f>'LK 12'!F9</f>
        <v>68.0655</v>
      </c>
      <c r="L136" s="259">
        <f>'LK 12'!G9</f>
        <v>69.650000000000006</v>
      </c>
      <c r="M136" s="259">
        <f>'LK 12'!H9</f>
        <v>69.650000000000006</v>
      </c>
      <c r="N136" s="259">
        <f>'LK 12'!I9</f>
        <v>37.75</v>
      </c>
      <c r="O136" s="260">
        <f t="shared" si="14"/>
        <v>69.650000000000006</v>
      </c>
      <c r="P136" s="260">
        <f t="shared" si="15"/>
        <v>245.11550000000003</v>
      </c>
      <c r="Q136" s="261">
        <f>'LK 12'!D9</f>
        <v>111.65</v>
      </c>
      <c r="R136" s="262">
        <f t="shared" si="27"/>
        <v>2.4300000000000002</v>
      </c>
    </row>
    <row r="137" spans="2:18" x14ac:dyDescent="0.25">
      <c r="B137" s="254">
        <v>129</v>
      </c>
      <c r="C137" s="267" t="s">
        <v>357</v>
      </c>
      <c r="D137" s="256" t="str">
        <f t="shared" si="26"/>
        <v>LK.12.8</v>
      </c>
      <c r="E137" s="256" t="s">
        <v>804</v>
      </c>
      <c r="F137" s="257">
        <v>4</v>
      </c>
      <c r="G137" s="305"/>
      <c r="H137" s="258" t="s">
        <v>664</v>
      </c>
      <c r="I137" s="258" t="s">
        <v>665</v>
      </c>
      <c r="J137" s="258" t="s">
        <v>663</v>
      </c>
      <c r="K137" s="259">
        <f>'LK 12'!F10</f>
        <v>67.845600000000005</v>
      </c>
      <c r="L137" s="259">
        <f>'LK 12'!G10</f>
        <v>69.650000000000006</v>
      </c>
      <c r="M137" s="259">
        <f>'LK 12'!H10</f>
        <v>69.650000000000006</v>
      </c>
      <c r="N137" s="259">
        <f>'LK 12'!I10</f>
        <v>37.75</v>
      </c>
      <c r="O137" s="260">
        <f t="shared" ref="O137:O200" si="28">+MAX(K137:N137)</f>
        <v>69.650000000000006</v>
      </c>
      <c r="P137" s="260">
        <f t="shared" ref="P137:P200" si="29">+SUM(K137:N137)</f>
        <v>244.89560000000003</v>
      </c>
      <c r="Q137" s="261">
        <f>'LK 12'!D10</f>
        <v>79.75</v>
      </c>
      <c r="R137" s="262">
        <f t="shared" si="27"/>
        <v>2.4300000000000002</v>
      </c>
    </row>
    <row r="138" spans="2:18" x14ac:dyDescent="0.25">
      <c r="B138" s="254">
        <v>130</v>
      </c>
      <c r="C138" s="267" t="s">
        <v>358</v>
      </c>
      <c r="D138" s="256" t="str">
        <f t="shared" si="26"/>
        <v>LK.12.9</v>
      </c>
      <c r="E138" s="256" t="s">
        <v>805</v>
      </c>
      <c r="F138" s="257">
        <v>4</v>
      </c>
      <c r="G138" s="305"/>
      <c r="H138" s="258" t="s">
        <v>664</v>
      </c>
      <c r="I138" s="258" t="s">
        <v>665</v>
      </c>
      <c r="J138" s="258" t="s">
        <v>663</v>
      </c>
      <c r="K138" s="259">
        <f>'LK 12'!F11</f>
        <v>67.845600000000005</v>
      </c>
      <c r="L138" s="259">
        <f>'LK 12'!G11</f>
        <v>69.650000000000006</v>
      </c>
      <c r="M138" s="259">
        <f>'LK 12'!H11</f>
        <v>69.650000000000006</v>
      </c>
      <c r="N138" s="259">
        <f>'LK 12'!I11</f>
        <v>37.935625000000002</v>
      </c>
      <c r="O138" s="260">
        <f t="shared" si="28"/>
        <v>69.650000000000006</v>
      </c>
      <c r="P138" s="260">
        <f t="shared" si="29"/>
        <v>245.08122500000002</v>
      </c>
      <c r="Q138" s="261">
        <f>'LK 12'!D11</f>
        <v>79.75</v>
      </c>
      <c r="R138" s="262">
        <f t="shared" si="27"/>
        <v>2.4300000000000002</v>
      </c>
    </row>
    <row r="139" spans="2:18" x14ac:dyDescent="0.25">
      <c r="B139" s="254">
        <v>131</v>
      </c>
      <c r="C139" s="267" t="s">
        <v>359</v>
      </c>
      <c r="D139" s="256" t="str">
        <f t="shared" si="26"/>
        <v>LK.12.10</v>
      </c>
      <c r="E139" s="256" t="s">
        <v>806</v>
      </c>
      <c r="F139" s="257">
        <v>4</v>
      </c>
      <c r="G139" s="305"/>
      <c r="H139" s="258" t="s">
        <v>664</v>
      </c>
      <c r="I139" s="258" t="s">
        <v>665</v>
      </c>
      <c r="J139" s="258" t="s">
        <v>663</v>
      </c>
      <c r="K139" s="259">
        <f>'LK 12'!F12</f>
        <v>67.845600000000005</v>
      </c>
      <c r="L139" s="259">
        <f>'LK 12'!G12</f>
        <v>69.650000000000006</v>
      </c>
      <c r="M139" s="259">
        <f>'LK 12'!H12</f>
        <v>69.650000000000006</v>
      </c>
      <c r="N139" s="259">
        <f>'LK 12'!I12</f>
        <v>42.55</v>
      </c>
      <c r="O139" s="260">
        <f t="shared" si="28"/>
        <v>69.650000000000006</v>
      </c>
      <c r="P139" s="260">
        <f t="shared" si="29"/>
        <v>249.69560000000001</v>
      </c>
      <c r="Q139" s="261">
        <f>'LK 12'!D12</f>
        <v>79.75</v>
      </c>
      <c r="R139" s="262">
        <f t="shared" si="27"/>
        <v>2.4300000000000002</v>
      </c>
    </row>
    <row r="140" spans="2:18" x14ac:dyDescent="0.25">
      <c r="B140" s="254">
        <v>132</v>
      </c>
      <c r="C140" s="267" t="s">
        <v>360</v>
      </c>
      <c r="D140" s="256" t="str">
        <f t="shared" si="26"/>
        <v>LK.12.11</v>
      </c>
      <c r="E140" s="256" t="s">
        <v>807</v>
      </c>
      <c r="F140" s="257">
        <v>4</v>
      </c>
      <c r="G140" s="305"/>
      <c r="H140" s="258" t="s">
        <v>664</v>
      </c>
      <c r="I140" s="258" t="s">
        <v>662</v>
      </c>
      <c r="J140" s="258" t="s">
        <v>663</v>
      </c>
      <c r="K140" s="259">
        <f>'LK 12'!F13</f>
        <v>67.845600000000005</v>
      </c>
      <c r="L140" s="259">
        <f>'LK 12'!G13</f>
        <v>69.650000000000006</v>
      </c>
      <c r="M140" s="259">
        <f>'LK 12'!H13</f>
        <v>69.650000000000006</v>
      </c>
      <c r="N140" s="259">
        <f>'LK 12'!I13</f>
        <v>42.55</v>
      </c>
      <c r="O140" s="260">
        <f t="shared" si="28"/>
        <v>69.650000000000006</v>
      </c>
      <c r="P140" s="260">
        <f t="shared" si="29"/>
        <v>249.69560000000001</v>
      </c>
      <c r="Q140" s="261">
        <f>'LK 12'!D13</f>
        <v>79.75</v>
      </c>
      <c r="R140" s="262">
        <f t="shared" si="27"/>
        <v>2.4300000000000002</v>
      </c>
    </row>
    <row r="141" spans="2:18" x14ac:dyDescent="0.25">
      <c r="B141" s="254">
        <v>133</v>
      </c>
      <c r="C141" s="267" t="s">
        <v>361</v>
      </c>
      <c r="D141" s="256" t="str">
        <f t="shared" si="26"/>
        <v>LK.12.12</v>
      </c>
      <c r="E141" s="256" t="s">
        <v>808</v>
      </c>
      <c r="F141" s="257">
        <v>4</v>
      </c>
      <c r="G141" s="305"/>
      <c r="H141" s="258" t="s">
        <v>661</v>
      </c>
      <c r="I141" s="258" t="s">
        <v>662</v>
      </c>
      <c r="J141" s="258" t="s">
        <v>663</v>
      </c>
      <c r="K141" s="259">
        <f>'LK 12'!F14</f>
        <v>92.043342472000006</v>
      </c>
      <c r="L141" s="259">
        <f>'LK 12'!G14</f>
        <v>98.760888488999996</v>
      </c>
      <c r="M141" s="259">
        <f>'LK 12'!H14</f>
        <v>98.760888488999996</v>
      </c>
      <c r="N141" s="259">
        <f>'LK 12'!I14</f>
        <v>68.306819934999993</v>
      </c>
      <c r="O141" s="260">
        <f t="shared" si="28"/>
        <v>98.760888488999996</v>
      </c>
      <c r="P141" s="260">
        <f t="shared" si="29"/>
        <v>357.87193938500002</v>
      </c>
      <c r="Q141" s="261">
        <f>'LK 12'!D14</f>
        <v>115.27</v>
      </c>
      <c r="R141" s="262">
        <f t="shared" si="27"/>
        <v>2.4300000000000002</v>
      </c>
    </row>
    <row r="142" spans="2:18" x14ac:dyDescent="0.25">
      <c r="B142" s="254">
        <v>134</v>
      </c>
      <c r="C142" s="267" t="s">
        <v>362</v>
      </c>
      <c r="D142" s="256" t="str">
        <f>+C142</f>
        <v>LK.13.1</v>
      </c>
      <c r="E142" s="256" t="s">
        <v>809</v>
      </c>
      <c r="F142" s="257">
        <v>4</v>
      </c>
      <c r="G142" s="305" t="s">
        <v>1102</v>
      </c>
      <c r="H142" s="258" t="s">
        <v>661</v>
      </c>
      <c r="I142" s="258" t="s">
        <v>662</v>
      </c>
      <c r="J142" s="258" t="s">
        <v>681</v>
      </c>
      <c r="K142" s="259">
        <f>'LK 13'!F3</f>
        <v>75.851600000000005</v>
      </c>
      <c r="L142" s="259">
        <f>'LK 13'!G3</f>
        <v>78</v>
      </c>
      <c r="M142" s="259">
        <f>'LK 13'!H3</f>
        <v>78</v>
      </c>
      <c r="N142" s="259">
        <f>'LK 13'!I3</f>
        <v>41.07</v>
      </c>
      <c r="O142" s="260">
        <f t="shared" si="28"/>
        <v>78</v>
      </c>
      <c r="P142" s="260">
        <f t="shared" si="29"/>
        <v>272.92160000000001</v>
      </c>
      <c r="Q142" s="261">
        <f>'LK 13'!D3</f>
        <v>120</v>
      </c>
      <c r="R142" s="262">
        <f>0.81*3</f>
        <v>2.4300000000000002</v>
      </c>
    </row>
    <row r="143" spans="2:18" x14ac:dyDescent="0.25">
      <c r="B143" s="254">
        <v>135</v>
      </c>
      <c r="C143" s="267" t="s">
        <v>363</v>
      </c>
      <c r="D143" s="256" t="str">
        <f t="shared" ref="D143:D149" si="30">+C143</f>
        <v>LK.13.2</v>
      </c>
      <c r="E143" s="256" t="s">
        <v>810</v>
      </c>
      <c r="F143" s="257">
        <v>4</v>
      </c>
      <c r="G143" s="305"/>
      <c r="H143" s="258" t="s">
        <v>664</v>
      </c>
      <c r="I143" s="258" t="s">
        <v>665</v>
      </c>
      <c r="J143" s="258" t="s">
        <v>681</v>
      </c>
      <c r="K143" s="259">
        <f>'LK 13'!F4</f>
        <v>75.760750000000002</v>
      </c>
      <c r="L143" s="259">
        <f>'LK 13'!G4</f>
        <v>78</v>
      </c>
      <c r="M143" s="259">
        <f>'LK 13'!H4</f>
        <v>78</v>
      </c>
      <c r="N143" s="259">
        <f>'LK 13'!I4</f>
        <v>46.77</v>
      </c>
      <c r="O143" s="260">
        <f t="shared" si="28"/>
        <v>78</v>
      </c>
      <c r="P143" s="260">
        <f t="shared" si="29"/>
        <v>278.53075000000001</v>
      </c>
      <c r="Q143" s="261">
        <f>'LK 13'!D4</f>
        <v>90</v>
      </c>
      <c r="R143" s="262">
        <f t="shared" ref="R143:R149" si="31">0.81*3</f>
        <v>2.4300000000000002</v>
      </c>
    </row>
    <row r="144" spans="2:18" x14ac:dyDescent="0.25">
      <c r="B144" s="254">
        <v>136</v>
      </c>
      <c r="C144" s="267" t="s">
        <v>364</v>
      </c>
      <c r="D144" s="256" t="str">
        <f t="shared" si="30"/>
        <v>LK.13.3</v>
      </c>
      <c r="E144" s="256" t="s">
        <v>811</v>
      </c>
      <c r="F144" s="257">
        <v>4</v>
      </c>
      <c r="G144" s="305"/>
      <c r="H144" s="258" t="s">
        <v>664</v>
      </c>
      <c r="I144" s="258" t="s">
        <v>665</v>
      </c>
      <c r="J144" s="258" t="s">
        <v>681</v>
      </c>
      <c r="K144" s="259">
        <f>'LK 13'!F5</f>
        <v>75.760750000000002</v>
      </c>
      <c r="L144" s="259">
        <f>'LK 13'!G5</f>
        <v>78</v>
      </c>
      <c r="M144" s="259">
        <f>'LK 13'!H5</f>
        <v>78</v>
      </c>
      <c r="N144" s="259">
        <f>'LK 13'!I5</f>
        <v>46.77</v>
      </c>
      <c r="O144" s="260">
        <f t="shared" si="28"/>
        <v>78</v>
      </c>
      <c r="P144" s="260">
        <f t="shared" si="29"/>
        <v>278.53075000000001</v>
      </c>
      <c r="Q144" s="261">
        <f>'LK 13'!D5</f>
        <v>90</v>
      </c>
      <c r="R144" s="262">
        <f t="shared" si="31"/>
        <v>2.4300000000000002</v>
      </c>
    </row>
    <row r="145" spans="2:18" x14ac:dyDescent="0.25">
      <c r="B145" s="254">
        <v>137</v>
      </c>
      <c r="C145" s="267" t="s">
        <v>365</v>
      </c>
      <c r="D145" s="256" t="str">
        <f t="shared" si="30"/>
        <v>LK.13.4</v>
      </c>
      <c r="E145" s="256" t="s">
        <v>812</v>
      </c>
      <c r="F145" s="257">
        <v>4</v>
      </c>
      <c r="G145" s="305"/>
      <c r="H145" s="258" t="s">
        <v>661</v>
      </c>
      <c r="I145" s="258" t="s">
        <v>662</v>
      </c>
      <c r="J145" s="258" t="s">
        <v>681</v>
      </c>
      <c r="K145" s="259">
        <f>'LK 13'!F6</f>
        <v>84.773740000000004</v>
      </c>
      <c r="L145" s="259">
        <f>'LK 13'!G6</f>
        <v>91.516409999999993</v>
      </c>
      <c r="M145" s="259">
        <f>'LK 13'!H6</f>
        <v>91.516409999999993</v>
      </c>
      <c r="N145" s="259">
        <f>'LK 13'!I6</f>
        <v>58.728450000000002</v>
      </c>
      <c r="O145" s="260">
        <f t="shared" si="28"/>
        <v>91.516409999999993</v>
      </c>
      <c r="P145" s="260">
        <f t="shared" si="29"/>
        <v>326.53501</v>
      </c>
      <c r="Q145" s="261">
        <f>'LK 13'!D6</f>
        <v>109.07</v>
      </c>
      <c r="R145" s="262">
        <f t="shared" si="31"/>
        <v>2.4300000000000002</v>
      </c>
    </row>
    <row r="146" spans="2:18" x14ac:dyDescent="0.25">
      <c r="B146" s="254">
        <v>138</v>
      </c>
      <c r="C146" s="267" t="s">
        <v>366</v>
      </c>
      <c r="D146" s="256" t="str">
        <f t="shared" si="30"/>
        <v>LK.13.5</v>
      </c>
      <c r="E146" s="256" t="s">
        <v>813</v>
      </c>
      <c r="F146" s="257">
        <v>4</v>
      </c>
      <c r="G146" s="305" t="s">
        <v>1103</v>
      </c>
      <c r="H146" s="258" t="s">
        <v>661</v>
      </c>
      <c r="I146" s="258" t="s">
        <v>662</v>
      </c>
      <c r="J146" s="258" t="s">
        <v>663</v>
      </c>
      <c r="K146" s="259">
        <f>'LK 13'!F7</f>
        <v>113.34943279999999</v>
      </c>
      <c r="L146" s="259">
        <f>'LK 13'!G7</f>
        <v>121.69633279999999</v>
      </c>
      <c r="M146" s="259">
        <f>'LK 13'!H7</f>
        <v>121.69633279999999</v>
      </c>
      <c r="N146" s="259">
        <f>'LK 13'!I7</f>
        <v>86.339892799999987</v>
      </c>
      <c r="O146" s="260">
        <f t="shared" si="28"/>
        <v>121.69633279999999</v>
      </c>
      <c r="P146" s="260">
        <f t="shared" si="29"/>
        <v>443.08199119999995</v>
      </c>
      <c r="Q146" s="261">
        <f>'LK 13'!D7</f>
        <v>153.44</v>
      </c>
      <c r="R146" s="262">
        <f t="shared" si="31"/>
        <v>2.4300000000000002</v>
      </c>
    </row>
    <row r="147" spans="2:18" x14ac:dyDescent="0.25">
      <c r="B147" s="254">
        <v>139</v>
      </c>
      <c r="C147" s="267" t="s">
        <v>367</v>
      </c>
      <c r="D147" s="256" t="str">
        <f t="shared" si="30"/>
        <v>LK.13.6</v>
      </c>
      <c r="E147" s="256" t="s">
        <v>815</v>
      </c>
      <c r="F147" s="257">
        <v>4</v>
      </c>
      <c r="G147" s="305"/>
      <c r="H147" s="258" t="s">
        <v>664</v>
      </c>
      <c r="I147" s="258" t="s">
        <v>665</v>
      </c>
      <c r="J147" s="258" t="s">
        <v>663</v>
      </c>
      <c r="K147" s="259">
        <f>'LK 13'!F8</f>
        <v>63.195599999999999</v>
      </c>
      <c r="L147" s="259">
        <f>'LK 13'!G8</f>
        <v>65</v>
      </c>
      <c r="M147" s="259">
        <f>'LK 13'!H8</f>
        <v>65</v>
      </c>
      <c r="N147" s="259">
        <f>'LK 13'!I8</f>
        <v>38.975000000000001</v>
      </c>
      <c r="O147" s="260">
        <f t="shared" si="28"/>
        <v>65</v>
      </c>
      <c r="P147" s="260">
        <f t="shared" si="29"/>
        <v>232.17060000000001</v>
      </c>
      <c r="Q147" s="261">
        <f>'LK 13'!D8</f>
        <v>75</v>
      </c>
      <c r="R147" s="262">
        <f t="shared" si="31"/>
        <v>2.4300000000000002</v>
      </c>
    </row>
    <row r="148" spans="2:18" x14ac:dyDescent="0.25">
      <c r="B148" s="254">
        <v>140</v>
      </c>
      <c r="C148" s="267" t="s">
        <v>368</v>
      </c>
      <c r="D148" s="256" t="str">
        <f t="shared" si="30"/>
        <v>LK.13.7</v>
      </c>
      <c r="E148" s="256" t="s">
        <v>816</v>
      </c>
      <c r="F148" s="257">
        <v>4</v>
      </c>
      <c r="G148" s="305"/>
      <c r="H148" s="258" t="s">
        <v>664</v>
      </c>
      <c r="I148" s="258" t="s">
        <v>665</v>
      </c>
      <c r="J148" s="258" t="s">
        <v>663</v>
      </c>
      <c r="K148" s="259">
        <f>'LK 13'!F9</f>
        <v>63.195599999999999</v>
      </c>
      <c r="L148" s="259">
        <f>'LK 13'!G9</f>
        <v>65</v>
      </c>
      <c r="M148" s="259">
        <f>'LK 13'!H9</f>
        <v>65</v>
      </c>
      <c r="N148" s="259">
        <f>'LK 13'!I9</f>
        <v>38.975000000000001</v>
      </c>
      <c r="O148" s="260">
        <f t="shared" si="28"/>
        <v>65</v>
      </c>
      <c r="P148" s="260">
        <f t="shared" si="29"/>
        <v>232.17060000000001</v>
      </c>
      <c r="Q148" s="261">
        <f>'LK 13'!D9</f>
        <v>75</v>
      </c>
      <c r="R148" s="262">
        <f t="shared" si="31"/>
        <v>2.4300000000000002</v>
      </c>
    </row>
    <row r="149" spans="2:18" x14ac:dyDescent="0.25">
      <c r="B149" s="254">
        <v>141</v>
      </c>
      <c r="C149" s="267" t="s">
        <v>369</v>
      </c>
      <c r="D149" s="256" t="str">
        <f t="shared" si="30"/>
        <v>LK.13.8</v>
      </c>
      <c r="E149" s="256" t="s">
        <v>768</v>
      </c>
      <c r="F149" s="257">
        <v>4</v>
      </c>
      <c r="G149" s="305"/>
      <c r="H149" s="258" t="s">
        <v>661</v>
      </c>
      <c r="I149" s="258" t="s">
        <v>662</v>
      </c>
      <c r="J149" s="258" t="s">
        <v>663</v>
      </c>
      <c r="K149" s="259">
        <f>'LK 13'!F10</f>
        <v>63.415500000000002</v>
      </c>
      <c r="L149" s="259">
        <f>'LK 13'!G10</f>
        <v>65</v>
      </c>
      <c r="M149" s="259">
        <f>'LK 13'!H10</f>
        <v>65</v>
      </c>
      <c r="N149" s="259">
        <f>'LK 13'!I10</f>
        <v>34.419750000000001</v>
      </c>
      <c r="O149" s="260">
        <f t="shared" si="28"/>
        <v>65</v>
      </c>
      <c r="P149" s="260">
        <f t="shared" si="29"/>
        <v>227.83525</v>
      </c>
      <c r="Q149" s="261">
        <f>'LK 13'!D10</f>
        <v>105</v>
      </c>
      <c r="R149" s="262">
        <f t="shared" si="31"/>
        <v>2.4300000000000002</v>
      </c>
    </row>
    <row r="150" spans="2:18" x14ac:dyDescent="0.25">
      <c r="B150" s="254">
        <v>142</v>
      </c>
      <c r="C150" s="267" t="s">
        <v>370</v>
      </c>
      <c r="D150" s="256" t="str">
        <f>+C150</f>
        <v>LK.14.1</v>
      </c>
      <c r="E150" s="256" t="s">
        <v>817</v>
      </c>
      <c r="F150" s="257">
        <v>4</v>
      </c>
      <c r="G150" s="305" t="s">
        <v>1104</v>
      </c>
      <c r="H150" s="258" t="s">
        <v>661</v>
      </c>
      <c r="I150" s="258" t="s">
        <v>662</v>
      </c>
      <c r="J150" s="258" t="s">
        <v>681</v>
      </c>
      <c r="K150" s="259">
        <f>'LK 14'!F3</f>
        <v>68.400000000000006</v>
      </c>
      <c r="L150" s="259">
        <f>'LK 14'!G3</f>
        <v>70</v>
      </c>
      <c r="M150" s="259">
        <f>'LK 14'!H3</f>
        <v>70</v>
      </c>
      <c r="N150" s="259">
        <f>'LK 14'!I3</f>
        <v>36.9</v>
      </c>
      <c r="O150" s="260">
        <f t="shared" si="28"/>
        <v>70</v>
      </c>
      <c r="P150" s="260">
        <f t="shared" si="29"/>
        <v>245.3</v>
      </c>
      <c r="Q150" s="261">
        <f>'LK 14'!D3</f>
        <v>112</v>
      </c>
      <c r="R150" s="262">
        <f>0.81*3</f>
        <v>2.4300000000000002</v>
      </c>
    </row>
    <row r="151" spans="2:18" x14ac:dyDescent="0.25">
      <c r="B151" s="254">
        <v>143</v>
      </c>
      <c r="C151" s="267" t="s">
        <v>371</v>
      </c>
      <c r="D151" s="256" t="str">
        <f t="shared" ref="D151:D157" si="32">+C151</f>
        <v>LK.14.2</v>
      </c>
      <c r="E151" s="256" t="s">
        <v>814</v>
      </c>
      <c r="F151" s="257">
        <v>4</v>
      </c>
      <c r="G151" s="305"/>
      <c r="H151" s="258" t="s">
        <v>664</v>
      </c>
      <c r="I151" s="258" t="s">
        <v>665</v>
      </c>
      <c r="J151" s="258" t="s">
        <v>681</v>
      </c>
      <c r="K151" s="259">
        <f>'LK 14'!F4</f>
        <v>68.400000000000006</v>
      </c>
      <c r="L151" s="259">
        <f>'LK 14'!G4</f>
        <v>70</v>
      </c>
      <c r="M151" s="259">
        <f>'LK 14'!H4</f>
        <v>70</v>
      </c>
      <c r="N151" s="259">
        <f>'LK 14'!I4</f>
        <v>41.5</v>
      </c>
      <c r="O151" s="260">
        <f t="shared" si="28"/>
        <v>70</v>
      </c>
      <c r="P151" s="260">
        <f t="shared" si="29"/>
        <v>249.9</v>
      </c>
      <c r="Q151" s="261">
        <f>'LK 14'!D4</f>
        <v>80</v>
      </c>
      <c r="R151" s="262">
        <f t="shared" ref="R151:R157" si="33">0.81*3</f>
        <v>2.4300000000000002</v>
      </c>
    </row>
    <row r="152" spans="2:18" x14ac:dyDescent="0.25">
      <c r="B152" s="254">
        <v>144</v>
      </c>
      <c r="C152" s="267" t="s">
        <v>372</v>
      </c>
      <c r="D152" s="256" t="str">
        <f t="shared" si="32"/>
        <v>LK.14.3</v>
      </c>
      <c r="E152" s="256" t="s">
        <v>818</v>
      </c>
      <c r="F152" s="257">
        <v>4</v>
      </c>
      <c r="G152" s="305"/>
      <c r="H152" s="258" t="s">
        <v>664</v>
      </c>
      <c r="I152" s="258" t="s">
        <v>665</v>
      </c>
      <c r="J152" s="258" t="s">
        <v>681</v>
      </c>
      <c r="K152" s="259">
        <f>'LK 14'!F5</f>
        <v>68.2</v>
      </c>
      <c r="L152" s="259">
        <f>'LK 14'!G5</f>
        <v>70</v>
      </c>
      <c r="M152" s="259">
        <f>'LK 14'!H5</f>
        <v>70</v>
      </c>
      <c r="N152" s="259">
        <f>'LK 14'!I5</f>
        <v>41.5</v>
      </c>
      <c r="O152" s="260">
        <f t="shared" si="28"/>
        <v>70</v>
      </c>
      <c r="P152" s="260">
        <f t="shared" si="29"/>
        <v>249.7</v>
      </c>
      <c r="Q152" s="261">
        <f>'LK 14'!D5</f>
        <v>80</v>
      </c>
      <c r="R152" s="262">
        <f t="shared" si="33"/>
        <v>2.4300000000000002</v>
      </c>
    </row>
    <row r="153" spans="2:18" x14ac:dyDescent="0.25">
      <c r="B153" s="254">
        <v>145</v>
      </c>
      <c r="C153" s="267" t="s">
        <v>373</v>
      </c>
      <c r="D153" s="256" t="str">
        <f t="shared" si="32"/>
        <v>LK.14.4</v>
      </c>
      <c r="E153" s="256" t="s">
        <v>819</v>
      </c>
      <c r="F153" s="257">
        <v>4</v>
      </c>
      <c r="G153" s="305"/>
      <c r="H153" s="258" t="s">
        <v>661</v>
      </c>
      <c r="I153" s="258" t="s">
        <v>662</v>
      </c>
      <c r="J153" s="258" t="s">
        <v>681</v>
      </c>
      <c r="K153" s="259">
        <f>'LK 14'!F6</f>
        <v>111.17355500000001</v>
      </c>
      <c r="L153" s="259">
        <f>'LK 14'!G6</f>
        <v>119.573555</v>
      </c>
      <c r="M153" s="259">
        <f>'LK 14'!H6</f>
        <v>119.573555</v>
      </c>
      <c r="N153" s="259">
        <f>'LK 14'!I6</f>
        <v>81.673555000000007</v>
      </c>
      <c r="O153" s="260">
        <f t="shared" si="28"/>
        <v>119.573555</v>
      </c>
      <c r="P153" s="260">
        <f t="shared" si="29"/>
        <v>431.99422000000004</v>
      </c>
      <c r="Q153" s="261">
        <f>'LK 14'!D6</f>
        <v>149.15</v>
      </c>
      <c r="R153" s="262">
        <f t="shared" si="33"/>
        <v>2.4300000000000002</v>
      </c>
    </row>
    <row r="154" spans="2:18" x14ac:dyDescent="0.25">
      <c r="B154" s="254">
        <v>146</v>
      </c>
      <c r="C154" s="267" t="s">
        <v>374</v>
      </c>
      <c r="D154" s="256" t="str">
        <f t="shared" si="32"/>
        <v>LK.14.5</v>
      </c>
      <c r="E154" s="256" t="s">
        <v>821</v>
      </c>
      <c r="F154" s="257">
        <v>4</v>
      </c>
      <c r="G154" s="305" t="s">
        <v>1105</v>
      </c>
      <c r="H154" s="258" t="s">
        <v>661</v>
      </c>
      <c r="I154" s="258" t="s">
        <v>662</v>
      </c>
      <c r="J154" s="258" t="s">
        <v>663</v>
      </c>
      <c r="K154" s="259">
        <f>'LK 14'!F7</f>
        <v>111.68923119999999</v>
      </c>
      <c r="L154" s="259">
        <f>'LK 14'!G7</f>
        <v>119.68923119999999</v>
      </c>
      <c r="M154" s="259">
        <f>'LK 14'!H7</f>
        <v>119.68923119999999</v>
      </c>
      <c r="N154" s="259">
        <f>'LK 14'!I7</f>
        <v>78.489231200000006</v>
      </c>
      <c r="O154" s="260">
        <f t="shared" si="28"/>
        <v>119.68923119999999</v>
      </c>
      <c r="P154" s="260">
        <f t="shared" si="29"/>
        <v>429.55692479999999</v>
      </c>
      <c r="Q154" s="261">
        <f>'LK 14'!D7</f>
        <v>149.38</v>
      </c>
      <c r="R154" s="262">
        <f t="shared" si="33"/>
        <v>2.4300000000000002</v>
      </c>
    </row>
    <row r="155" spans="2:18" x14ac:dyDescent="0.25">
      <c r="B155" s="254">
        <v>147</v>
      </c>
      <c r="C155" s="267" t="s">
        <v>375</v>
      </c>
      <c r="D155" s="256" t="str">
        <f t="shared" si="32"/>
        <v>LK.14.6</v>
      </c>
      <c r="E155" s="256" t="s">
        <v>823</v>
      </c>
      <c r="F155" s="257">
        <v>4</v>
      </c>
      <c r="G155" s="305"/>
      <c r="H155" s="258" t="s">
        <v>664</v>
      </c>
      <c r="I155" s="258" t="s">
        <v>665</v>
      </c>
      <c r="J155" s="258" t="s">
        <v>663</v>
      </c>
      <c r="K155" s="259">
        <f>'LK 14'!F8</f>
        <v>52.4</v>
      </c>
      <c r="L155" s="259">
        <f>'LK 14'!G8</f>
        <v>54</v>
      </c>
      <c r="M155" s="259">
        <f>'LK 14'!H8</f>
        <v>54</v>
      </c>
      <c r="N155" s="259">
        <f>'LK 14'!I8</f>
        <v>32.1</v>
      </c>
      <c r="O155" s="260">
        <f t="shared" si="28"/>
        <v>54</v>
      </c>
      <c r="P155" s="260">
        <f t="shared" si="29"/>
        <v>192.5</v>
      </c>
      <c r="Q155" s="261">
        <f>'LK 14'!D8</f>
        <v>63</v>
      </c>
      <c r="R155" s="262">
        <f t="shared" si="33"/>
        <v>2.4300000000000002</v>
      </c>
    </row>
    <row r="156" spans="2:18" x14ac:dyDescent="0.25">
      <c r="B156" s="254">
        <v>148</v>
      </c>
      <c r="C156" s="267" t="s">
        <v>376</v>
      </c>
      <c r="D156" s="256" t="str">
        <f t="shared" si="32"/>
        <v>LK.14.7</v>
      </c>
      <c r="E156" s="256" t="s">
        <v>824</v>
      </c>
      <c r="F156" s="257">
        <v>4</v>
      </c>
      <c r="G156" s="305"/>
      <c r="H156" s="258" t="s">
        <v>664</v>
      </c>
      <c r="I156" s="258" t="s">
        <v>665</v>
      </c>
      <c r="J156" s="258" t="s">
        <v>663</v>
      </c>
      <c r="K156" s="259">
        <f>'LK 14'!F9</f>
        <v>52.4</v>
      </c>
      <c r="L156" s="259">
        <f>'LK 14'!G9</f>
        <v>54</v>
      </c>
      <c r="M156" s="259">
        <f>'LK 14'!H9</f>
        <v>54</v>
      </c>
      <c r="N156" s="259">
        <f>'LK 14'!I9</f>
        <v>32.1</v>
      </c>
      <c r="O156" s="260">
        <f t="shared" si="28"/>
        <v>54</v>
      </c>
      <c r="P156" s="260">
        <f t="shared" si="29"/>
        <v>192.5</v>
      </c>
      <c r="Q156" s="261">
        <f>'LK 14'!D9</f>
        <v>63</v>
      </c>
      <c r="R156" s="262">
        <f t="shared" si="33"/>
        <v>2.4300000000000002</v>
      </c>
    </row>
    <row r="157" spans="2:18" x14ac:dyDescent="0.25">
      <c r="B157" s="254">
        <v>149</v>
      </c>
      <c r="C157" s="267" t="s">
        <v>377</v>
      </c>
      <c r="D157" s="256" t="str">
        <f t="shared" si="32"/>
        <v>LK.14.8</v>
      </c>
      <c r="E157" s="256" t="s">
        <v>780</v>
      </c>
      <c r="F157" s="257">
        <v>4</v>
      </c>
      <c r="G157" s="305"/>
      <c r="H157" s="258" t="s">
        <v>661</v>
      </c>
      <c r="I157" s="258" t="s">
        <v>662</v>
      </c>
      <c r="J157" s="258" t="s">
        <v>663</v>
      </c>
      <c r="K157" s="259">
        <f>'LK 14'!F10</f>
        <v>52.7</v>
      </c>
      <c r="L157" s="259">
        <f>'LK 14'!G10</f>
        <v>54</v>
      </c>
      <c r="M157" s="259">
        <f>'LK 14'!H10</f>
        <v>54</v>
      </c>
      <c r="N157" s="259">
        <f>'LK 14'!I10</f>
        <v>27.9</v>
      </c>
      <c r="O157" s="260">
        <f t="shared" si="28"/>
        <v>54</v>
      </c>
      <c r="P157" s="260">
        <f t="shared" si="29"/>
        <v>188.6</v>
      </c>
      <c r="Q157" s="261">
        <f>'LK 14'!D10</f>
        <v>91</v>
      </c>
      <c r="R157" s="262">
        <f t="shared" si="33"/>
        <v>2.4300000000000002</v>
      </c>
    </row>
    <row r="158" spans="2:18" x14ac:dyDescent="0.25">
      <c r="B158" s="254">
        <v>150</v>
      </c>
      <c r="C158" s="267" t="s">
        <v>378</v>
      </c>
      <c r="D158" s="256" t="str">
        <f>+C158</f>
        <v>LK.15.1</v>
      </c>
      <c r="E158" s="256" t="s">
        <v>822</v>
      </c>
      <c r="F158" s="257">
        <v>4</v>
      </c>
      <c r="G158" s="305" t="s">
        <v>1106</v>
      </c>
      <c r="H158" s="258" t="s">
        <v>661</v>
      </c>
      <c r="I158" s="258" t="s">
        <v>662</v>
      </c>
      <c r="J158" s="258" t="s">
        <v>681</v>
      </c>
      <c r="K158" s="259">
        <f>'LK 15'!F3</f>
        <v>68.416749999999993</v>
      </c>
      <c r="L158" s="259">
        <f>'LK 15'!G3</f>
        <v>70</v>
      </c>
      <c r="M158" s="259">
        <f>'LK 15'!H3</f>
        <v>70</v>
      </c>
      <c r="N158" s="259">
        <f>'LK 15'!I3</f>
        <v>36.910629999999998</v>
      </c>
      <c r="O158" s="260">
        <f t="shared" si="28"/>
        <v>70</v>
      </c>
      <c r="P158" s="260">
        <f t="shared" si="29"/>
        <v>245.32737999999998</v>
      </c>
      <c r="Q158" s="261">
        <f>'LK 15'!D3</f>
        <v>112</v>
      </c>
      <c r="R158" s="262">
        <f>0.81*3</f>
        <v>2.4300000000000002</v>
      </c>
    </row>
    <row r="159" spans="2:18" x14ac:dyDescent="0.25">
      <c r="B159" s="254">
        <v>151</v>
      </c>
      <c r="C159" s="267" t="s">
        <v>379</v>
      </c>
      <c r="D159" s="256" t="str">
        <f t="shared" ref="D159:D165" si="34">+C159</f>
        <v>LK.15.2</v>
      </c>
      <c r="E159" s="256" t="s">
        <v>825</v>
      </c>
      <c r="F159" s="257">
        <v>4</v>
      </c>
      <c r="G159" s="305"/>
      <c r="H159" s="258" t="s">
        <v>664</v>
      </c>
      <c r="I159" s="258" t="s">
        <v>665</v>
      </c>
      <c r="J159" s="258" t="s">
        <v>681</v>
      </c>
      <c r="K159" s="259">
        <f>'LK 15'!F4</f>
        <v>68.435789999999997</v>
      </c>
      <c r="L159" s="259">
        <f>'LK 15'!G4</f>
        <v>70</v>
      </c>
      <c r="M159" s="259">
        <f>'LK 15'!H4</f>
        <v>70</v>
      </c>
      <c r="N159" s="259">
        <f>'LK 15'!I4</f>
        <v>41.475000000000001</v>
      </c>
      <c r="O159" s="260">
        <f t="shared" si="28"/>
        <v>70</v>
      </c>
      <c r="P159" s="260">
        <f t="shared" si="29"/>
        <v>249.91078999999999</v>
      </c>
      <c r="Q159" s="261">
        <f>'LK 15'!D4</f>
        <v>80</v>
      </c>
      <c r="R159" s="262">
        <f t="shared" ref="R159:R165" si="35">0.81*3</f>
        <v>2.4300000000000002</v>
      </c>
    </row>
    <row r="160" spans="2:18" x14ac:dyDescent="0.25">
      <c r="B160" s="254">
        <v>152</v>
      </c>
      <c r="C160" s="267" t="s">
        <v>380</v>
      </c>
      <c r="D160" s="256" t="str">
        <f t="shared" si="34"/>
        <v>LK.15.3</v>
      </c>
      <c r="E160" s="256" t="s">
        <v>826</v>
      </c>
      <c r="F160" s="257">
        <v>4</v>
      </c>
      <c r="G160" s="305"/>
      <c r="H160" s="258" t="s">
        <v>664</v>
      </c>
      <c r="I160" s="258" t="s">
        <v>665</v>
      </c>
      <c r="J160" s="258" t="s">
        <v>681</v>
      </c>
      <c r="K160" s="259">
        <f>'LK 15'!F5</f>
        <v>68.186700000000002</v>
      </c>
      <c r="L160" s="259">
        <f>'LK 15'!G5</f>
        <v>70</v>
      </c>
      <c r="M160" s="259">
        <f>'LK 15'!H5</f>
        <v>70</v>
      </c>
      <c r="N160" s="259">
        <f>'LK 15'!I5</f>
        <v>41.475000000000001</v>
      </c>
      <c r="O160" s="260">
        <f t="shared" si="28"/>
        <v>70</v>
      </c>
      <c r="P160" s="260">
        <f t="shared" si="29"/>
        <v>249.6617</v>
      </c>
      <c r="Q160" s="261">
        <f>'LK 15'!D5</f>
        <v>80</v>
      </c>
      <c r="R160" s="262">
        <f t="shared" si="35"/>
        <v>2.4300000000000002</v>
      </c>
    </row>
    <row r="161" spans="2:18" x14ac:dyDescent="0.25">
      <c r="B161" s="254">
        <v>153</v>
      </c>
      <c r="C161" s="267" t="s">
        <v>381</v>
      </c>
      <c r="D161" s="256" t="str">
        <f t="shared" si="34"/>
        <v>LK.15.4</v>
      </c>
      <c r="E161" s="256" t="s">
        <v>827</v>
      </c>
      <c r="F161" s="257">
        <v>4</v>
      </c>
      <c r="G161" s="305"/>
      <c r="H161" s="258" t="s">
        <v>661</v>
      </c>
      <c r="I161" s="258" t="s">
        <v>662</v>
      </c>
      <c r="J161" s="258" t="s">
        <v>681</v>
      </c>
      <c r="K161" s="259">
        <f>'LK 15'!F6</f>
        <v>110.15892636800001</v>
      </c>
      <c r="L161" s="259">
        <f>'LK 15'!G6</f>
        <v>118.53522636800001</v>
      </c>
      <c r="M161" s="259">
        <f>'LK 15'!H6</f>
        <v>118.53522636800001</v>
      </c>
      <c r="N161" s="259">
        <f>'LK 15'!I6</f>
        <v>80.643706368000011</v>
      </c>
      <c r="O161" s="260">
        <f t="shared" si="28"/>
        <v>118.53522636800001</v>
      </c>
      <c r="P161" s="260">
        <f t="shared" si="29"/>
        <v>427.87308547200007</v>
      </c>
      <c r="Q161" s="261">
        <f>'LK 15'!D6</f>
        <v>147.10400000000001</v>
      </c>
      <c r="R161" s="262">
        <f t="shared" si="35"/>
        <v>2.4300000000000002</v>
      </c>
    </row>
    <row r="162" spans="2:18" x14ac:dyDescent="0.25">
      <c r="B162" s="254">
        <v>154</v>
      </c>
      <c r="C162" s="267" t="s">
        <v>382</v>
      </c>
      <c r="D162" s="256" t="str">
        <f t="shared" si="34"/>
        <v>LK.15.5</v>
      </c>
      <c r="E162" s="256" t="s">
        <v>829</v>
      </c>
      <c r="F162" s="257">
        <v>4</v>
      </c>
      <c r="G162" s="305" t="s">
        <v>1107</v>
      </c>
      <c r="H162" s="258" t="s">
        <v>661</v>
      </c>
      <c r="I162" s="258" t="s">
        <v>662</v>
      </c>
      <c r="J162" s="258" t="s">
        <v>663</v>
      </c>
      <c r="K162" s="259">
        <f>'LK 15'!F7</f>
        <v>110.66605372800001</v>
      </c>
      <c r="L162" s="259">
        <f>'LK 15'!G7</f>
        <v>118.766053728</v>
      </c>
      <c r="M162" s="259">
        <f>'LK 15'!H7</f>
        <v>118.766053728</v>
      </c>
      <c r="N162" s="259">
        <f>'LK 15'!I7</f>
        <v>81.166053728000009</v>
      </c>
      <c r="O162" s="260">
        <f t="shared" si="28"/>
        <v>118.766053728</v>
      </c>
      <c r="P162" s="260">
        <f t="shared" si="29"/>
        <v>429.36421491200002</v>
      </c>
      <c r="Q162" s="261">
        <f>'LK 15'!D7</f>
        <v>147.55600000000001</v>
      </c>
      <c r="R162" s="262">
        <f t="shared" si="35"/>
        <v>2.4300000000000002</v>
      </c>
    </row>
    <row r="163" spans="2:18" x14ac:dyDescent="0.25">
      <c r="B163" s="254">
        <v>155</v>
      </c>
      <c r="C163" s="267" t="s">
        <v>383</v>
      </c>
      <c r="D163" s="256" t="str">
        <f t="shared" si="34"/>
        <v>LK.15.6</v>
      </c>
      <c r="E163" s="256" t="s">
        <v>831</v>
      </c>
      <c r="F163" s="257">
        <v>4</v>
      </c>
      <c r="G163" s="305"/>
      <c r="H163" s="258" t="s">
        <v>664</v>
      </c>
      <c r="I163" s="258" t="s">
        <v>665</v>
      </c>
      <c r="J163" s="258" t="s">
        <v>663</v>
      </c>
      <c r="K163" s="259">
        <f>'LK 15'!F8</f>
        <v>52.4</v>
      </c>
      <c r="L163" s="259">
        <f>'LK 15'!G8</f>
        <v>54</v>
      </c>
      <c r="M163" s="259">
        <f>'LK 15'!H8</f>
        <v>54</v>
      </c>
      <c r="N163" s="259">
        <f>'LK 15'!I8</f>
        <v>32.1</v>
      </c>
      <c r="O163" s="260">
        <f t="shared" si="28"/>
        <v>54</v>
      </c>
      <c r="P163" s="260">
        <f t="shared" si="29"/>
        <v>192.5</v>
      </c>
      <c r="Q163" s="261">
        <f>'LK 15'!D8</f>
        <v>63</v>
      </c>
      <c r="R163" s="262">
        <f t="shared" si="35"/>
        <v>2.4300000000000002</v>
      </c>
    </row>
    <row r="164" spans="2:18" x14ac:dyDescent="0.25">
      <c r="B164" s="254">
        <v>156</v>
      </c>
      <c r="C164" s="267" t="s">
        <v>384</v>
      </c>
      <c r="D164" s="256" t="str">
        <f t="shared" si="34"/>
        <v>LK.15.7</v>
      </c>
      <c r="E164" s="256" t="s">
        <v>832</v>
      </c>
      <c r="F164" s="257">
        <v>4</v>
      </c>
      <c r="G164" s="305"/>
      <c r="H164" s="258" t="s">
        <v>664</v>
      </c>
      <c r="I164" s="258" t="s">
        <v>665</v>
      </c>
      <c r="J164" s="258" t="s">
        <v>663</v>
      </c>
      <c r="K164" s="259">
        <f>'LK 15'!F9</f>
        <v>52.4</v>
      </c>
      <c r="L164" s="259">
        <f>'LK 15'!G9</f>
        <v>54</v>
      </c>
      <c r="M164" s="259">
        <f>'LK 15'!H9</f>
        <v>54</v>
      </c>
      <c r="N164" s="259">
        <f>'LK 15'!I9</f>
        <v>32.1</v>
      </c>
      <c r="O164" s="260">
        <f t="shared" si="28"/>
        <v>54</v>
      </c>
      <c r="P164" s="260">
        <f t="shared" si="29"/>
        <v>192.5</v>
      </c>
      <c r="Q164" s="261">
        <f>'LK 15'!D9</f>
        <v>63</v>
      </c>
      <c r="R164" s="262">
        <f t="shared" si="35"/>
        <v>2.4300000000000002</v>
      </c>
    </row>
    <row r="165" spans="2:18" x14ac:dyDescent="0.25">
      <c r="B165" s="254">
        <v>157</v>
      </c>
      <c r="C165" s="267" t="s">
        <v>385</v>
      </c>
      <c r="D165" s="256" t="str">
        <f t="shared" si="34"/>
        <v>LK.15.8</v>
      </c>
      <c r="E165" s="256" t="s">
        <v>833</v>
      </c>
      <c r="F165" s="257">
        <v>4</v>
      </c>
      <c r="G165" s="305"/>
      <c r="H165" s="258" t="s">
        <v>661</v>
      </c>
      <c r="I165" s="258" t="s">
        <v>662</v>
      </c>
      <c r="J165" s="258" t="s">
        <v>663</v>
      </c>
      <c r="K165" s="259">
        <f>'LK 15'!F10</f>
        <v>52.7</v>
      </c>
      <c r="L165" s="259">
        <f>'LK 15'!G10</f>
        <v>54</v>
      </c>
      <c r="M165" s="259">
        <f>'LK 15'!H10</f>
        <v>54</v>
      </c>
      <c r="N165" s="259">
        <f>'LK 15'!I10</f>
        <v>27.9</v>
      </c>
      <c r="O165" s="260">
        <f t="shared" si="28"/>
        <v>54</v>
      </c>
      <c r="P165" s="260">
        <f t="shared" si="29"/>
        <v>188.6</v>
      </c>
      <c r="Q165" s="261">
        <f>'LK 15'!D10</f>
        <v>91</v>
      </c>
      <c r="R165" s="262">
        <f t="shared" si="35"/>
        <v>2.4300000000000002</v>
      </c>
    </row>
    <row r="166" spans="2:18" x14ac:dyDescent="0.25">
      <c r="B166" s="254">
        <v>158</v>
      </c>
      <c r="C166" s="267" t="s">
        <v>386</v>
      </c>
      <c r="D166" s="256" t="str">
        <f>+C166</f>
        <v>LK.16.1</v>
      </c>
      <c r="E166" s="256" t="s">
        <v>834</v>
      </c>
      <c r="F166" s="257">
        <v>4</v>
      </c>
      <c r="G166" s="305" t="s">
        <v>1108</v>
      </c>
      <c r="H166" s="258" t="s">
        <v>661</v>
      </c>
      <c r="I166" s="258" t="s">
        <v>662</v>
      </c>
      <c r="J166" s="258" t="s">
        <v>681</v>
      </c>
      <c r="K166" s="259">
        <f>'LK 16'!F3</f>
        <v>52.7</v>
      </c>
      <c r="L166" s="259">
        <f>'LK 16'!G3</f>
        <v>54</v>
      </c>
      <c r="M166" s="259">
        <f>'LK 16'!H3</f>
        <v>54</v>
      </c>
      <c r="N166" s="259">
        <f>'LK 16'!I3</f>
        <v>27.9</v>
      </c>
      <c r="O166" s="260">
        <f t="shared" si="28"/>
        <v>54</v>
      </c>
      <c r="P166" s="260">
        <f t="shared" si="29"/>
        <v>188.6</v>
      </c>
      <c r="Q166" s="261">
        <f>'LK 16'!D3</f>
        <v>91</v>
      </c>
      <c r="R166" s="262">
        <f>0.81*3</f>
        <v>2.4300000000000002</v>
      </c>
    </row>
    <row r="167" spans="2:18" x14ac:dyDescent="0.25">
      <c r="B167" s="254">
        <v>159</v>
      </c>
      <c r="C167" s="267" t="s">
        <v>387</v>
      </c>
      <c r="D167" s="256" t="str">
        <f t="shared" ref="D167:D173" si="36">+C167</f>
        <v>LK.16.2</v>
      </c>
      <c r="E167" s="256" t="s">
        <v>835</v>
      </c>
      <c r="F167" s="257">
        <v>4</v>
      </c>
      <c r="G167" s="305"/>
      <c r="H167" s="258" t="s">
        <v>664</v>
      </c>
      <c r="I167" s="258" t="s">
        <v>665</v>
      </c>
      <c r="J167" s="258" t="s">
        <v>681</v>
      </c>
      <c r="K167" s="259">
        <f>'LK 16'!F4</f>
        <v>52.4</v>
      </c>
      <c r="L167" s="259">
        <f>'LK 16'!G4</f>
        <v>54</v>
      </c>
      <c r="M167" s="259">
        <f>'LK 16'!H4</f>
        <v>54</v>
      </c>
      <c r="N167" s="259">
        <f>'LK 16'!I4</f>
        <v>32.1</v>
      </c>
      <c r="O167" s="260">
        <f t="shared" si="28"/>
        <v>54</v>
      </c>
      <c r="P167" s="260">
        <f t="shared" si="29"/>
        <v>192.5</v>
      </c>
      <c r="Q167" s="261">
        <f>'LK 16'!D4</f>
        <v>63</v>
      </c>
      <c r="R167" s="262">
        <f t="shared" ref="R167:R173" si="37">0.81*3</f>
        <v>2.4300000000000002</v>
      </c>
    </row>
    <row r="168" spans="2:18" x14ac:dyDescent="0.25">
      <c r="B168" s="254">
        <v>160</v>
      </c>
      <c r="C168" s="267" t="s">
        <v>388</v>
      </c>
      <c r="D168" s="256" t="str">
        <f t="shared" si="36"/>
        <v>LK.16.3</v>
      </c>
      <c r="E168" s="256" t="s">
        <v>830</v>
      </c>
      <c r="F168" s="257">
        <v>4</v>
      </c>
      <c r="G168" s="305"/>
      <c r="H168" s="258" t="s">
        <v>664</v>
      </c>
      <c r="I168" s="258" t="s">
        <v>665</v>
      </c>
      <c r="J168" s="258" t="s">
        <v>681</v>
      </c>
      <c r="K168" s="259">
        <f>'LK 16'!F5</f>
        <v>52.4</v>
      </c>
      <c r="L168" s="259">
        <f>'LK 16'!G5</f>
        <v>54</v>
      </c>
      <c r="M168" s="259">
        <f>'LK 16'!H5</f>
        <v>54</v>
      </c>
      <c r="N168" s="259">
        <f>'LK 16'!I5</f>
        <v>32.1</v>
      </c>
      <c r="O168" s="260">
        <f t="shared" si="28"/>
        <v>54</v>
      </c>
      <c r="P168" s="260">
        <f t="shared" si="29"/>
        <v>192.5</v>
      </c>
      <c r="Q168" s="261">
        <f>'LK 16'!D5</f>
        <v>63</v>
      </c>
      <c r="R168" s="262">
        <f t="shared" si="37"/>
        <v>2.4300000000000002</v>
      </c>
    </row>
    <row r="169" spans="2:18" x14ac:dyDescent="0.25">
      <c r="B169" s="254">
        <v>161</v>
      </c>
      <c r="C169" s="267" t="s">
        <v>389</v>
      </c>
      <c r="D169" s="256" t="str">
        <f t="shared" si="36"/>
        <v>LK.16.4</v>
      </c>
      <c r="E169" s="256" t="s">
        <v>836</v>
      </c>
      <c r="F169" s="257">
        <v>4</v>
      </c>
      <c r="G169" s="305"/>
      <c r="H169" s="258" t="s">
        <v>661</v>
      </c>
      <c r="I169" s="258" t="s">
        <v>662</v>
      </c>
      <c r="J169" s="258" t="s">
        <v>681</v>
      </c>
      <c r="K169" s="259">
        <f>'LK 16'!F6</f>
        <v>110.07408000000001</v>
      </c>
      <c r="L169" s="259">
        <f>'LK 16'!G6</f>
        <v>118.17408</v>
      </c>
      <c r="M169" s="259">
        <f>'LK 16'!H6</f>
        <v>118.17408</v>
      </c>
      <c r="N169" s="259">
        <f>'LK 16'!I6</f>
        <v>80.474080000000015</v>
      </c>
      <c r="O169" s="260">
        <f t="shared" si="28"/>
        <v>118.17408</v>
      </c>
      <c r="P169" s="260">
        <f t="shared" si="29"/>
        <v>426.89632</v>
      </c>
      <c r="Q169" s="261">
        <f>'LK 16'!D6</f>
        <v>146.4</v>
      </c>
      <c r="R169" s="262">
        <f t="shared" si="37"/>
        <v>2.4300000000000002</v>
      </c>
    </row>
    <row r="170" spans="2:18" x14ac:dyDescent="0.25">
      <c r="B170" s="254">
        <v>162</v>
      </c>
      <c r="C170" s="267" t="s">
        <v>390</v>
      </c>
      <c r="D170" s="256" t="str">
        <f t="shared" si="36"/>
        <v>LK.16.5</v>
      </c>
      <c r="E170" s="256" t="s">
        <v>838</v>
      </c>
      <c r="F170" s="257">
        <v>4</v>
      </c>
      <c r="G170" s="305" t="s">
        <v>1109</v>
      </c>
      <c r="H170" s="258" t="s">
        <v>661</v>
      </c>
      <c r="I170" s="258" t="s">
        <v>662</v>
      </c>
      <c r="J170" s="258" t="s">
        <v>663</v>
      </c>
      <c r="K170" s="259">
        <f>'LK 16'!F7</f>
        <v>107.70137</v>
      </c>
      <c r="L170" s="259">
        <f>'LK 16'!G7</f>
        <v>116.26622999999999</v>
      </c>
      <c r="M170" s="259">
        <f>'LK 16'!H7</f>
        <v>116.26622999999999</v>
      </c>
      <c r="N170" s="259">
        <f>'LK 16'!I7</f>
        <v>77.857349999999997</v>
      </c>
      <c r="O170" s="260">
        <f t="shared" si="28"/>
        <v>116.26622999999999</v>
      </c>
      <c r="P170" s="260">
        <f t="shared" si="29"/>
        <v>418.09118000000001</v>
      </c>
      <c r="Q170" s="261">
        <f>'LK 16'!D7</f>
        <v>143.9</v>
      </c>
      <c r="R170" s="262">
        <f t="shared" si="37"/>
        <v>2.4300000000000002</v>
      </c>
    </row>
    <row r="171" spans="2:18" x14ac:dyDescent="0.25">
      <c r="B171" s="254">
        <v>163</v>
      </c>
      <c r="C171" s="267" t="s">
        <v>391</v>
      </c>
      <c r="D171" s="256" t="str">
        <f t="shared" si="36"/>
        <v>LK.16.6</v>
      </c>
      <c r="E171" s="256" t="s">
        <v>839</v>
      </c>
      <c r="F171" s="257">
        <v>4</v>
      </c>
      <c r="G171" s="305"/>
      <c r="H171" s="258" t="s">
        <v>664</v>
      </c>
      <c r="I171" s="258" t="s">
        <v>665</v>
      </c>
      <c r="J171" s="258" t="s">
        <v>663</v>
      </c>
      <c r="K171" s="259">
        <f>'LK 16'!F8</f>
        <v>67.843350000000001</v>
      </c>
      <c r="L171" s="259">
        <f>'LK 16'!G8</f>
        <v>69.645380000000003</v>
      </c>
      <c r="M171" s="259">
        <f>'LK 16'!H8</f>
        <v>69.645380000000003</v>
      </c>
      <c r="N171" s="259">
        <f>'LK 16'!I8</f>
        <v>42.564999999999998</v>
      </c>
      <c r="O171" s="260">
        <f t="shared" si="28"/>
        <v>69.645380000000003</v>
      </c>
      <c r="P171" s="260">
        <f t="shared" si="29"/>
        <v>249.69911000000002</v>
      </c>
      <c r="Q171" s="261">
        <f>'LK 16'!D8</f>
        <v>79.7</v>
      </c>
      <c r="R171" s="262">
        <f t="shared" si="37"/>
        <v>2.4300000000000002</v>
      </c>
    </row>
    <row r="172" spans="2:18" x14ac:dyDescent="0.25">
      <c r="B172" s="254">
        <v>164</v>
      </c>
      <c r="C172" s="267" t="s">
        <v>392</v>
      </c>
      <c r="D172" s="256" t="str">
        <f t="shared" si="36"/>
        <v>LK.16.7</v>
      </c>
      <c r="E172" s="256" t="s">
        <v>840</v>
      </c>
      <c r="F172" s="257">
        <v>4</v>
      </c>
      <c r="G172" s="305"/>
      <c r="H172" s="258" t="s">
        <v>664</v>
      </c>
      <c r="I172" s="258" t="s">
        <v>665</v>
      </c>
      <c r="J172" s="258" t="s">
        <v>663</v>
      </c>
      <c r="K172" s="259">
        <f>'LK 16'!F9</f>
        <v>68.085740000000001</v>
      </c>
      <c r="L172" s="259">
        <f>'LK 16'!G9</f>
        <v>69.647229999999993</v>
      </c>
      <c r="M172" s="259">
        <f>'LK 16'!H9</f>
        <v>69.647229999999993</v>
      </c>
      <c r="N172" s="259">
        <f>'LK 16'!I9</f>
        <v>42.564999999999998</v>
      </c>
      <c r="O172" s="260">
        <f t="shared" si="28"/>
        <v>69.647229999999993</v>
      </c>
      <c r="P172" s="260">
        <f t="shared" si="29"/>
        <v>249.9452</v>
      </c>
      <c r="Q172" s="261">
        <f>'LK 16'!D9</f>
        <v>79.7</v>
      </c>
      <c r="R172" s="262">
        <f t="shared" si="37"/>
        <v>2.4300000000000002</v>
      </c>
    </row>
    <row r="173" spans="2:18" x14ac:dyDescent="0.25">
      <c r="B173" s="254">
        <v>165</v>
      </c>
      <c r="C173" s="267" t="s">
        <v>393</v>
      </c>
      <c r="D173" s="256" t="str">
        <f t="shared" si="36"/>
        <v>LK.16.8</v>
      </c>
      <c r="E173" s="256" t="s">
        <v>841</v>
      </c>
      <c r="F173" s="257">
        <v>4</v>
      </c>
      <c r="G173" s="305"/>
      <c r="H173" s="258" t="s">
        <v>661</v>
      </c>
      <c r="I173" s="258" t="s">
        <v>662</v>
      </c>
      <c r="J173" s="258" t="s">
        <v>663</v>
      </c>
      <c r="K173" s="259">
        <f>'LK 16'!F10</f>
        <v>68.057699999999997</v>
      </c>
      <c r="L173" s="259">
        <f>'LK 16'!G10</f>
        <v>69.649079999999998</v>
      </c>
      <c r="M173" s="259">
        <f>'LK 16'!H10</f>
        <v>69.649079999999998</v>
      </c>
      <c r="N173" s="259">
        <f>'LK 16'!I10</f>
        <v>37.928750000000001</v>
      </c>
      <c r="O173" s="260">
        <f t="shared" si="28"/>
        <v>69.649079999999998</v>
      </c>
      <c r="P173" s="260">
        <f t="shared" si="29"/>
        <v>245.28460999999999</v>
      </c>
      <c r="Q173" s="261">
        <f>'LK 16'!D10</f>
        <v>111.6</v>
      </c>
      <c r="R173" s="262">
        <f t="shared" si="37"/>
        <v>2.4300000000000002</v>
      </c>
    </row>
    <row r="174" spans="2:18" x14ac:dyDescent="0.25">
      <c r="B174" s="254">
        <v>166</v>
      </c>
      <c r="C174" s="267" t="s">
        <v>394</v>
      </c>
      <c r="D174" s="256" t="str">
        <f>+C174</f>
        <v>LK.17.1</v>
      </c>
      <c r="E174" s="256" t="s">
        <v>843</v>
      </c>
      <c r="F174" s="257">
        <v>4</v>
      </c>
      <c r="G174" s="305" t="s">
        <v>1110</v>
      </c>
      <c r="H174" s="258" t="s">
        <v>661</v>
      </c>
      <c r="I174" s="258" t="s">
        <v>662</v>
      </c>
      <c r="J174" s="258" t="s">
        <v>681</v>
      </c>
      <c r="K174" s="259">
        <f>'LK 17'!F3</f>
        <v>84.8</v>
      </c>
      <c r="L174" s="259">
        <f>'LK 17'!G3</f>
        <v>91.5</v>
      </c>
      <c r="M174" s="259">
        <f>'LK 17'!H3</f>
        <v>91.5</v>
      </c>
      <c r="N174" s="259">
        <f>'LK 17'!I3</f>
        <v>58.5</v>
      </c>
      <c r="O174" s="260">
        <f t="shared" si="28"/>
        <v>91.5</v>
      </c>
      <c r="P174" s="260">
        <f t="shared" si="29"/>
        <v>326.3</v>
      </c>
      <c r="Q174" s="261">
        <f>'LK 17'!D3</f>
        <v>107.54</v>
      </c>
      <c r="R174" s="262">
        <f>0.81*3</f>
        <v>2.4300000000000002</v>
      </c>
    </row>
    <row r="175" spans="2:18" x14ac:dyDescent="0.25">
      <c r="B175" s="254">
        <v>167</v>
      </c>
      <c r="C175" s="267" t="s">
        <v>395</v>
      </c>
      <c r="D175" s="256" t="str">
        <f t="shared" ref="D175:D186" si="38">+C175</f>
        <v>LK.17.2</v>
      </c>
      <c r="E175" s="256" t="s">
        <v>844</v>
      </c>
      <c r="F175" s="257">
        <v>4</v>
      </c>
      <c r="G175" s="305"/>
      <c r="H175" s="258" t="s">
        <v>664</v>
      </c>
      <c r="I175" s="258" t="s">
        <v>665</v>
      </c>
      <c r="J175" s="258" t="s">
        <v>681</v>
      </c>
      <c r="K175" s="259">
        <f>'LK 17'!F4</f>
        <v>75.7</v>
      </c>
      <c r="L175" s="259">
        <f>'LK 17'!G4</f>
        <v>78</v>
      </c>
      <c r="M175" s="259">
        <f>'LK 17'!H4</f>
        <v>78</v>
      </c>
      <c r="N175" s="259">
        <f>'LK 17'!I4</f>
        <v>41.3</v>
      </c>
      <c r="O175" s="260">
        <f t="shared" si="28"/>
        <v>78</v>
      </c>
      <c r="P175" s="260">
        <f t="shared" si="29"/>
        <v>273</v>
      </c>
      <c r="Q175" s="261">
        <f>'LK 17'!D4</f>
        <v>90</v>
      </c>
      <c r="R175" s="262">
        <f t="shared" ref="R175:R186" si="39">0.81*3</f>
        <v>2.4300000000000002</v>
      </c>
    </row>
    <row r="176" spans="2:18" x14ac:dyDescent="0.25">
      <c r="B176" s="254">
        <v>168</v>
      </c>
      <c r="C176" s="267" t="s">
        <v>396</v>
      </c>
      <c r="D176" s="256" t="str">
        <f t="shared" si="38"/>
        <v>LK.17.3</v>
      </c>
      <c r="E176" s="256" t="s">
        <v>845</v>
      </c>
      <c r="F176" s="257">
        <v>4</v>
      </c>
      <c r="G176" s="305"/>
      <c r="H176" s="258" t="s">
        <v>664</v>
      </c>
      <c r="I176" s="258" t="s">
        <v>665</v>
      </c>
      <c r="J176" s="258" t="s">
        <v>681</v>
      </c>
      <c r="K176" s="259">
        <f>'LK 17'!F5</f>
        <v>75.7</v>
      </c>
      <c r="L176" s="259">
        <f>'LK 17'!G5</f>
        <v>78</v>
      </c>
      <c r="M176" s="259">
        <f>'LK 17'!H5</f>
        <v>78</v>
      </c>
      <c r="N176" s="259">
        <f>'LK 17'!I5</f>
        <v>46.8</v>
      </c>
      <c r="O176" s="260">
        <f t="shared" si="28"/>
        <v>78</v>
      </c>
      <c r="P176" s="260">
        <f t="shared" si="29"/>
        <v>278.5</v>
      </c>
      <c r="Q176" s="261">
        <f>'LK 17'!D5</f>
        <v>90</v>
      </c>
      <c r="R176" s="262">
        <f t="shared" si="39"/>
        <v>2.4300000000000002</v>
      </c>
    </row>
    <row r="177" spans="2:18" x14ac:dyDescent="0.25">
      <c r="B177" s="254">
        <v>169</v>
      </c>
      <c r="C177" s="267" t="s">
        <v>397</v>
      </c>
      <c r="D177" s="256" t="str">
        <f t="shared" si="38"/>
        <v>LK.17.4</v>
      </c>
      <c r="E177" s="256" t="s">
        <v>846</v>
      </c>
      <c r="F177" s="257">
        <v>4</v>
      </c>
      <c r="G177" s="305"/>
      <c r="H177" s="258" t="s">
        <v>664</v>
      </c>
      <c r="I177" s="258" t="s">
        <v>665</v>
      </c>
      <c r="J177" s="258" t="s">
        <v>681</v>
      </c>
      <c r="K177" s="259">
        <f>'LK 17'!F6</f>
        <v>75.7</v>
      </c>
      <c r="L177" s="259">
        <f>'LK 17'!G6</f>
        <v>78</v>
      </c>
      <c r="M177" s="259">
        <f>'LK 17'!H6</f>
        <v>78</v>
      </c>
      <c r="N177" s="259">
        <f>'LK 17'!I6</f>
        <v>46.8</v>
      </c>
      <c r="O177" s="260">
        <f t="shared" si="28"/>
        <v>78</v>
      </c>
      <c r="P177" s="260">
        <f t="shared" si="29"/>
        <v>278.5</v>
      </c>
      <c r="Q177" s="261">
        <f>'LK 17'!D6</f>
        <v>90</v>
      </c>
      <c r="R177" s="262">
        <f t="shared" si="39"/>
        <v>2.4300000000000002</v>
      </c>
    </row>
    <row r="178" spans="2:18" x14ac:dyDescent="0.25">
      <c r="B178" s="254">
        <v>170</v>
      </c>
      <c r="C178" s="267" t="s">
        <v>398</v>
      </c>
      <c r="D178" s="256" t="str">
        <f t="shared" si="38"/>
        <v>LK.17.5</v>
      </c>
      <c r="E178" s="256" t="s">
        <v>847</v>
      </c>
      <c r="F178" s="257">
        <v>4</v>
      </c>
      <c r="G178" s="305"/>
      <c r="H178" s="258" t="s">
        <v>664</v>
      </c>
      <c r="I178" s="258" t="s">
        <v>665</v>
      </c>
      <c r="J178" s="258" t="s">
        <v>681</v>
      </c>
      <c r="K178" s="259">
        <f>'LK 17'!F7</f>
        <v>75.7</v>
      </c>
      <c r="L178" s="259">
        <f>'LK 17'!G7</f>
        <v>78</v>
      </c>
      <c r="M178" s="259">
        <f>'LK 17'!H7</f>
        <v>78</v>
      </c>
      <c r="N178" s="259">
        <f>'LK 17'!I7</f>
        <v>41.4</v>
      </c>
      <c r="O178" s="260">
        <f t="shared" si="28"/>
        <v>78</v>
      </c>
      <c r="P178" s="260">
        <f t="shared" si="29"/>
        <v>273.09999999999997</v>
      </c>
      <c r="Q178" s="261">
        <f>'LK 17'!D7</f>
        <v>90</v>
      </c>
      <c r="R178" s="262">
        <f t="shared" si="39"/>
        <v>2.4300000000000002</v>
      </c>
    </row>
    <row r="179" spans="2:18" x14ac:dyDescent="0.25">
      <c r="B179" s="254">
        <v>171</v>
      </c>
      <c r="C179" s="267" t="s">
        <v>399</v>
      </c>
      <c r="D179" s="256" t="str">
        <f t="shared" si="38"/>
        <v>LK.17.6</v>
      </c>
      <c r="E179" s="256" t="s">
        <v>848</v>
      </c>
      <c r="F179" s="257">
        <v>4</v>
      </c>
      <c r="G179" s="305"/>
      <c r="H179" s="258" t="s">
        <v>661</v>
      </c>
      <c r="I179" s="258" t="s">
        <v>662</v>
      </c>
      <c r="J179" s="258" t="s">
        <v>681</v>
      </c>
      <c r="K179" s="259">
        <f>'LK 17'!F8</f>
        <v>75.900000000000006</v>
      </c>
      <c r="L179" s="259">
        <f>'LK 17'!G8</f>
        <v>78</v>
      </c>
      <c r="M179" s="259">
        <f>'LK 17'!H8</f>
        <v>78</v>
      </c>
      <c r="N179" s="259">
        <f>'LK 17'!I8</f>
        <v>41</v>
      </c>
      <c r="O179" s="260">
        <f t="shared" si="28"/>
        <v>78</v>
      </c>
      <c r="P179" s="260">
        <f t="shared" si="29"/>
        <v>272.89999999999998</v>
      </c>
      <c r="Q179" s="261">
        <f>'LK 17'!D8</f>
        <v>120</v>
      </c>
      <c r="R179" s="262">
        <f t="shared" si="39"/>
        <v>2.4300000000000002</v>
      </c>
    </row>
    <row r="180" spans="2:18" x14ac:dyDescent="0.25">
      <c r="B180" s="254">
        <v>172</v>
      </c>
      <c r="C180" s="267" t="s">
        <v>400</v>
      </c>
      <c r="D180" s="256" t="str">
        <f t="shared" si="38"/>
        <v>LK.17.7</v>
      </c>
      <c r="E180" s="256" t="s">
        <v>849</v>
      </c>
      <c r="F180" s="257">
        <v>4</v>
      </c>
      <c r="G180" s="305" t="s">
        <v>1111</v>
      </c>
      <c r="H180" s="258" t="s">
        <v>661</v>
      </c>
      <c r="I180" s="258" t="s">
        <v>662</v>
      </c>
      <c r="J180" s="258" t="s">
        <v>663</v>
      </c>
      <c r="K180" s="259">
        <f>'LK 17'!F9</f>
        <v>63.4</v>
      </c>
      <c r="L180" s="259">
        <f>'LK 17'!G9</f>
        <v>65</v>
      </c>
      <c r="M180" s="259">
        <f>'LK 17'!H9</f>
        <v>65</v>
      </c>
      <c r="N180" s="259">
        <f>'LK 17'!I9</f>
        <v>34.200000000000003</v>
      </c>
      <c r="O180" s="260">
        <f t="shared" si="28"/>
        <v>65</v>
      </c>
      <c r="P180" s="260">
        <f t="shared" si="29"/>
        <v>227.60000000000002</v>
      </c>
      <c r="Q180" s="261">
        <f>'LK 17'!D9</f>
        <v>105</v>
      </c>
      <c r="R180" s="262">
        <f t="shared" si="39"/>
        <v>2.4300000000000002</v>
      </c>
    </row>
    <row r="181" spans="2:18" x14ac:dyDescent="0.25">
      <c r="B181" s="254">
        <v>173</v>
      </c>
      <c r="C181" s="267" t="s">
        <v>401</v>
      </c>
      <c r="D181" s="256" t="str">
        <f t="shared" si="38"/>
        <v>LK.17.8</v>
      </c>
      <c r="E181" s="256" t="s">
        <v>851</v>
      </c>
      <c r="F181" s="257">
        <v>4</v>
      </c>
      <c r="G181" s="305"/>
      <c r="H181" s="258" t="s">
        <v>664</v>
      </c>
      <c r="I181" s="258" t="s">
        <v>665</v>
      </c>
      <c r="J181" s="258" t="s">
        <v>663</v>
      </c>
      <c r="K181" s="259">
        <f>'LK 17'!F10</f>
        <v>63.2</v>
      </c>
      <c r="L181" s="259">
        <f>'LK 17'!G10</f>
        <v>65</v>
      </c>
      <c r="M181" s="259">
        <f>'LK 17'!H10</f>
        <v>65</v>
      </c>
      <c r="N181" s="259">
        <f>'LK 17'!I10</f>
        <v>39.4</v>
      </c>
      <c r="O181" s="260">
        <f t="shared" si="28"/>
        <v>65</v>
      </c>
      <c r="P181" s="260">
        <f t="shared" si="29"/>
        <v>232.6</v>
      </c>
      <c r="Q181" s="261">
        <f>'LK 17'!D10</f>
        <v>75</v>
      </c>
      <c r="R181" s="262">
        <f t="shared" si="39"/>
        <v>2.4300000000000002</v>
      </c>
    </row>
    <row r="182" spans="2:18" x14ac:dyDescent="0.25">
      <c r="B182" s="254">
        <v>174</v>
      </c>
      <c r="C182" s="267" t="s">
        <v>402</v>
      </c>
      <c r="D182" s="256" t="str">
        <f t="shared" si="38"/>
        <v>LK.17.9</v>
      </c>
      <c r="E182" s="256" t="s">
        <v>852</v>
      </c>
      <c r="F182" s="257">
        <v>4</v>
      </c>
      <c r="G182" s="305"/>
      <c r="H182" s="258" t="s">
        <v>664</v>
      </c>
      <c r="I182" s="258" t="s">
        <v>665</v>
      </c>
      <c r="J182" s="258" t="s">
        <v>663</v>
      </c>
      <c r="K182" s="259">
        <f>'LK 17'!F11</f>
        <v>63.2</v>
      </c>
      <c r="L182" s="259">
        <f>'LK 17'!G11</f>
        <v>65</v>
      </c>
      <c r="M182" s="259">
        <f>'LK 17'!H11</f>
        <v>65</v>
      </c>
      <c r="N182" s="259">
        <f>'LK 17'!I11</f>
        <v>34.200000000000003</v>
      </c>
      <c r="O182" s="260">
        <f t="shared" si="28"/>
        <v>65</v>
      </c>
      <c r="P182" s="260">
        <f t="shared" si="29"/>
        <v>227.39999999999998</v>
      </c>
      <c r="Q182" s="261">
        <f>'LK 17'!D11</f>
        <v>75</v>
      </c>
      <c r="R182" s="262">
        <f t="shared" si="39"/>
        <v>2.4300000000000002</v>
      </c>
    </row>
    <row r="183" spans="2:18" x14ac:dyDescent="0.25">
      <c r="B183" s="254">
        <v>175</v>
      </c>
      <c r="C183" s="267" t="s">
        <v>403</v>
      </c>
      <c r="D183" s="256" t="str">
        <f t="shared" si="38"/>
        <v>LK.17.10</v>
      </c>
      <c r="E183" s="256" t="s">
        <v>853</v>
      </c>
      <c r="F183" s="257">
        <v>4</v>
      </c>
      <c r="G183" s="305"/>
      <c r="H183" s="258" t="s">
        <v>664</v>
      </c>
      <c r="I183" s="258" t="s">
        <v>662</v>
      </c>
      <c r="J183" s="258" t="s">
        <v>663</v>
      </c>
      <c r="K183" s="259">
        <f>'LK 17'!F12</f>
        <v>63.2</v>
      </c>
      <c r="L183" s="259">
        <f>'LK 17'!G12</f>
        <v>65</v>
      </c>
      <c r="M183" s="259">
        <f>'LK 17'!H12</f>
        <v>65</v>
      </c>
      <c r="N183" s="259">
        <f>'LK 17'!I12</f>
        <v>34.4</v>
      </c>
      <c r="O183" s="260">
        <f t="shared" si="28"/>
        <v>65</v>
      </c>
      <c r="P183" s="260">
        <f t="shared" si="29"/>
        <v>227.6</v>
      </c>
      <c r="Q183" s="261">
        <f>'LK 17'!D12</f>
        <v>75</v>
      </c>
      <c r="R183" s="262">
        <f t="shared" si="39"/>
        <v>2.4300000000000002</v>
      </c>
    </row>
    <row r="184" spans="2:18" x14ac:dyDescent="0.25">
      <c r="B184" s="254">
        <v>176</v>
      </c>
      <c r="C184" s="267" t="s">
        <v>404</v>
      </c>
      <c r="D184" s="256" t="str">
        <f t="shared" si="38"/>
        <v>LK.17.11</v>
      </c>
      <c r="E184" s="256" t="s">
        <v>854</v>
      </c>
      <c r="F184" s="257">
        <v>4</v>
      </c>
      <c r="G184" s="305"/>
      <c r="H184" s="258" t="s">
        <v>664</v>
      </c>
      <c r="I184" s="258" t="s">
        <v>683</v>
      </c>
      <c r="J184" s="258" t="s">
        <v>663</v>
      </c>
      <c r="K184" s="259">
        <f>'LK 17'!F13</f>
        <v>63.4</v>
      </c>
      <c r="L184" s="259">
        <f>'LK 17'!G13</f>
        <v>65</v>
      </c>
      <c r="M184" s="259">
        <f>'LK 17'!H13</f>
        <v>65</v>
      </c>
      <c r="N184" s="259">
        <f>'LK 17'!I13</f>
        <v>39</v>
      </c>
      <c r="O184" s="260">
        <f t="shared" si="28"/>
        <v>65</v>
      </c>
      <c r="P184" s="260">
        <f t="shared" si="29"/>
        <v>232.4</v>
      </c>
      <c r="Q184" s="261">
        <f>'LK 17'!D13</f>
        <v>75</v>
      </c>
      <c r="R184" s="262">
        <f t="shared" si="39"/>
        <v>2.4300000000000002</v>
      </c>
    </row>
    <row r="185" spans="2:18" x14ac:dyDescent="0.25">
      <c r="B185" s="254">
        <v>177</v>
      </c>
      <c r="C185" s="267" t="s">
        <v>405</v>
      </c>
      <c r="D185" s="256" t="str">
        <f t="shared" si="38"/>
        <v>LK.17.12</v>
      </c>
      <c r="E185" s="256" t="s">
        <v>855</v>
      </c>
      <c r="F185" s="257">
        <v>4</v>
      </c>
      <c r="G185" s="305"/>
      <c r="H185" s="258" t="s">
        <v>664</v>
      </c>
      <c r="I185" s="258" t="s">
        <v>842</v>
      </c>
      <c r="J185" s="258" t="s">
        <v>663</v>
      </c>
      <c r="K185" s="259">
        <f>'LK 17'!F14</f>
        <v>63.2</v>
      </c>
      <c r="L185" s="259">
        <f>'LK 17'!G14</f>
        <v>65</v>
      </c>
      <c r="M185" s="259">
        <f>'LK 17'!H14</f>
        <v>65</v>
      </c>
      <c r="N185" s="259">
        <f>'LK 17'!I14</f>
        <v>39</v>
      </c>
      <c r="O185" s="260">
        <f t="shared" si="28"/>
        <v>65</v>
      </c>
      <c r="P185" s="260">
        <f t="shared" si="29"/>
        <v>232.2</v>
      </c>
      <c r="Q185" s="261">
        <f>'LK 17'!D14</f>
        <v>75</v>
      </c>
      <c r="R185" s="262">
        <f t="shared" si="39"/>
        <v>2.4300000000000002</v>
      </c>
    </row>
    <row r="186" spans="2:18" x14ac:dyDescent="0.25">
      <c r="B186" s="254">
        <v>178</v>
      </c>
      <c r="C186" s="267" t="s">
        <v>406</v>
      </c>
      <c r="D186" s="256" t="str">
        <f t="shared" si="38"/>
        <v>LK.17.13</v>
      </c>
      <c r="E186" s="256" t="s">
        <v>820</v>
      </c>
      <c r="F186" s="257">
        <v>4</v>
      </c>
      <c r="G186" s="305"/>
      <c r="H186" s="258" t="s">
        <v>661</v>
      </c>
      <c r="I186" s="258" t="s">
        <v>662</v>
      </c>
      <c r="J186" s="258" t="s">
        <v>663</v>
      </c>
      <c r="K186" s="259">
        <f>'LK 17'!F15</f>
        <v>84.8</v>
      </c>
      <c r="L186" s="259">
        <f>'LK 17'!G15</f>
        <v>91.5</v>
      </c>
      <c r="M186" s="259">
        <f>'LK 17'!H15</f>
        <v>91.5</v>
      </c>
      <c r="N186" s="259">
        <f>'LK 17'!I15</f>
        <v>58.7</v>
      </c>
      <c r="O186" s="260">
        <f t="shared" si="28"/>
        <v>91.5</v>
      </c>
      <c r="P186" s="260">
        <f t="shared" si="29"/>
        <v>326.5</v>
      </c>
      <c r="Q186" s="261">
        <f>'LK 17'!D15</f>
        <v>108.18</v>
      </c>
      <c r="R186" s="262">
        <f t="shared" si="39"/>
        <v>2.4300000000000002</v>
      </c>
    </row>
    <row r="187" spans="2:18" x14ac:dyDescent="0.25">
      <c r="B187" s="254">
        <v>179</v>
      </c>
      <c r="C187" s="267" t="s">
        <v>407</v>
      </c>
      <c r="D187" s="256" t="str">
        <f>+C187</f>
        <v>LK.18.1</v>
      </c>
      <c r="E187" s="256" t="s">
        <v>857</v>
      </c>
      <c r="F187" s="257">
        <v>4</v>
      </c>
      <c r="G187" s="305" t="s">
        <v>1112</v>
      </c>
      <c r="H187" s="258" t="s">
        <v>661</v>
      </c>
      <c r="I187" s="258" t="s">
        <v>662</v>
      </c>
      <c r="J187" s="258" t="s">
        <v>681</v>
      </c>
      <c r="K187" s="259">
        <f>'LK 18'!F3</f>
        <v>103.32987999999999</v>
      </c>
      <c r="L187" s="259">
        <f>'LK 18'!G3</f>
        <v>111.26208</v>
      </c>
      <c r="M187" s="259">
        <f>'LK 18'!H3</f>
        <v>111.26208</v>
      </c>
      <c r="N187" s="259">
        <f>'LK 18'!I3</f>
        <v>71.705299999999994</v>
      </c>
      <c r="O187" s="260">
        <f t="shared" si="28"/>
        <v>111.26208</v>
      </c>
      <c r="P187" s="260">
        <f t="shared" si="29"/>
        <v>397.55933999999991</v>
      </c>
      <c r="Q187" s="261">
        <f>'LK 18'!D3</f>
        <v>133.6</v>
      </c>
      <c r="R187" s="262">
        <f>0.81*3</f>
        <v>2.4300000000000002</v>
      </c>
    </row>
    <row r="188" spans="2:18" x14ac:dyDescent="0.25">
      <c r="B188" s="254">
        <v>180</v>
      </c>
      <c r="C188" s="267" t="s">
        <v>408</v>
      </c>
      <c r="D188" s="256" t="str">
        <f t="shared" ref="D188:D201" si="40">+C188</f>
        <v>LK.18.2</v>
      </c>
      <c r="E188" s="256" t="s">
        <v>858</v>
      </c>
      <c r="F188" s="257">
        <v>4</v>
      </c>
      <c r="G188" s="305"/>
      <c r="H188" s="258" t="s">
        <v>664</v>
      </c>
      <c r="I188" s="258" t="s">
        <v>665</v>
      </c>
      <c r="J188" s="258" t="s">
        <v>681</v>
      </c>
      <c r="K188" s="259">
        <f>'LK 18'!F4</f>
        <v>68.191100000000006</v>
      </c>
      <c r="L188" s="259">
        <f>'LK 18'!G4</f>
        <v>70</v>
      </c>
      <c r="M188" s="259">
        <f>'LK 18'!H4</f>
        <v>70</v>
      </c>
      <c r="N188" s="259">
        <f>'LK 18'!I4</f>
        <v>41.475000000000001</v>
      </c>
      <c r="O188" s="260">
        <f t="shared" si="28"/>
        <v>70</v>
      </c>
      <c r="P188" s="260">
        <f t="shared" si="29"/>
        <v>249.6661</v>
      </c>
      <c r="Q188" s="261">
        <f>'LK 18'!D4</f>
        <v>80</v>
      </c>
      <c r="R188" s="262">
        <f t="shared" ref="R188:R201" si="41">0.81*3</f>
        <v>2.4300000000000002</v>
      </c>
    </row>
    <row r="189" spans="2:18" x14ac:dyDescent="0.25">
      <c r="B189" s="254">
        <v>181</v>
      </c>
      <c r="C189" s="267" t="s">
        <v>409</v>
      </c>
      <c r="D189" s="256" t="str">
        <f t="shared" si="40"/>
        <v>LK.18.3</v>
      </c>
      <c r="E189" s="256" t="s">
        <v>859</v>
      </c>
      <c r="F189" s="257">
        <v>4</v>
      </c>
      <c r="G189" s="305"/>
      <c r="H189" s="258" t="s">
        <v>664</v>
      </c>
      <c r="I189" s="258" t="s">
        <v>665</v>
      </c>
      <c r="J189" s="258" t="s">
        <v>681</v>
      </c>
      <c r="K189" s="259">
        <f>'LK 18'!F5</f>
        <v>68.191100000000006</v>
      </c>
      <c r="L189" s="259">
        <f>'LK 18'!G5</f>
        <v>70</v>
      </c>
      <c r="M189" s="259">
        <f>'LK 18'!H5</f>
        <v>70</v>
      </c>
      <c r="N189" s="259">
        <f>'LK 18'!I5</f>
        <v>41.475000000000001</v>
      </c>
      <c r="O189" s="260">
        <f t="shared" si="28"/>
        <v>70</v>
      </c>
      <c r="P189" s="260">
        <f t="shared" si="29"/>
        <v>249.6661</v>
      </c>
      <c r="Q189" s="261">
        <f>'LK 18'!D5</f>
        <v>80</v>
      </c>
      <c r="R189" s="262">
        <f t="shared" si="41"/>
        <v>2.4300000000000002</v>
      </c>
    </row>
    <row r="190" spans="2:18" x14ac:dyDescent="0.25">
      <c r="B190" s="254">
        <v>182</v>
      </c>
      <c r="C190" s="267" t="s">
        <v>410</v>
      </c>
      <c r="D190" s="256" t="str">
        <f t="shared" si="40"/>
        <v>LK.18.4</v>
      </c>
      <c r="E190" s="256" t="s">
        <v>860</v>
      </c>
      <c r="F190" s="257">
        <v>4</v>
      </c>
      <c r="G190" s="305"/>
      <c r="H190" s="258" t="s">
        <v>664</v>
      </c>
      <c r="I190" s="258" t="s">
        <v>665</v>
      </c>
      <c r="J190" s="258" t="s">
        <v>681</v>
      </c>
      <c r="K190" s="259">
        <f>'LK 18'!F6</f>
        <v>68.191100000000006</v>
      </c>
      <c r="L190" s="259">
        <f>'LK 18'!G6</f>
        <v>70</v>
      </c>
      <c r="M190" s="259">
        <f>'LK 18'!H6</f>
        <v>70</v>
      </c>
      <c r="N190" s="259">
        <f>'LK 18'!I6</f>
        <v>36.905500000000004</v>
      </c>
      <c r="O190" s="260">
        <f t="shared" si="28"/>
        <v>70</v>
      </c>
      <c r="P190" s="260">
        <f t="shared" si="29"/>
        <v>245.09660000000002</v>
      </c>
      <c r="Q190" s="261">
        <f>'LK 18'!D6</f>
        <v>80</v>
      </c>
      <c r="R190" s="262">
        <f t="shared" si="41"/>
        <v>2.4300000000000002</v>
      </c>
    </row>
    <row r="191" spans="2:18" x14ac:dyDescent="0.25">
      <c r="B191" s="254">
        <v>183</v>
      </c>
      <c r="C191" s="267" t="s">
        <v>411</v>
      </c>
      <c r="D191" s="256" t="str">
        <f t="shared" si="40"/>
        <v>LK.18.5</v>
      </c>
      <c r="E191" s="256" t="s">
        <v>850</v>
      </c>
      <c r="F191" s="257">
        <v>4</v>
      </c>
      <c r="G191" s="305"/>
      <c r="H191" s="258" t="s">
        <v>664</v>
      </c>
      <c r="I191" s="258" t="s">
        <v>665</v>
      </c>
      <c r="J191" s="258" t="s">
        <v>681</v>
      </c>
      <c r="K191" s="259">
        <f>'LK 18'!F7</f>
        <v>68.191100000000006</v>
      </c>
      <c r="L191" s="259">
        <f>'LK 18'!G7</f>
        <v>70</v>
      </c>
      <c r="M191" s="259">
        <f>'LK 18'!H7</f>
        <v>70</v>
      </c>
      <c r="N191" s="259">
        <f>'LK 18'!I7</f>
        <v>36.919750000000001</v>
      </c>
      <c r="O191" s="260">
        <f t="shared" si="28"/>
        <v>70</v>
      </c>
      <c r="P191" s="260">
        <f t="shared" si="29"/>
        <v>245.11085</v>
      </c>
      <c r="Q191" s="261">
        <f>'LK 18'!D7</f>
        <v>80</v>
      </c>
      <c r="R191" s="262">
        <f t="shared" si="41"/>
        <v>2.4300000000000002</v>
      </c>
    </row>
    <row r="192" spans="2:18" x14ac:dyDescent="0.25">
      <c r="B192" s="254">
        <v>184</v>
      </c>
      <c r="C192" s="267" t="s">
        <v>412</v>
      </c>
      <c r="D192" s="256" t="str">
        <f t="shared" si="40"/>
        <v>LK.18.6</v>
      </c>
      <c r="E192" s="256" t="s">
        <v>861</v>
      </c>
      <c r="F192" s="257">
        <v>4</v>
      </c>
      <c r="G192" s="305"/>
      <c r="H192" s="258" t="s">
        <v>664</v>
      </c>
      <c r="I192" s="258" t="s">
        <v>662</v>
      </c>
      <c r="J192" s="258" t="s">
        <v>681</v>
      </c>
      <c r="K192" s="259">
        <f>'LK 18'!F8</f>
        <v>68.191100000000006</v>
      </c>
      <c r="L192" s="259">
        <f>'LK 18'!G8</f>
        <v>70</v>
      </c>
      <c r="M192" s="259">
        <f>'LK 18'!H8</f>
        <v>70</v>
      </c>
      <c r="N192" s="259">
        <f>'LK 18'!I8</f>
        <v>41.475000000000001</v>
      </c>
      <c r="O192" s="260">
        <f t="shared" si="28"/>
        <v>70</v>
      </c>
      <c r="P192" s="260">
        <f t="shared" si="29"/>
        <v>249.6661</v>
      </c>
      <c r="Q192" s="261">
        <f>'LK 18'!D8</f>
        <v>80</v>
      </c>
      <c r="R192" s="262">
        <f t="shared" si="41"/>
        <v>2.4300000000000002</v>
      </c>
    </row>
    <row r="193" spans="2:18" x14ac:dyDescent="0.25">
      <c r="B193" s="254">
        <v>185</v>
      </c>
      <c r="C193" s="267" t="s">
        <v>413</v>
      </c>
      <c r="D193" s="256" t="str">
        <f t="shared" si="40"/>
        <v>LK.18.7</v>
      </c>
      <c r="E193" s="256" t="s">
        <v>862</v>
      </c>
      <c r="F193" s="257">
        <v>4</v>
      </c>
      <c r="G193" s="305"/>
      <c r="H193" s="258" t="s">
        <v>661</v>
      </c>
      <c r="I193" s="258" t="s">
        <v>662</v>
      </c>
      <c r="J193" s="258" t="s">
        <v>681</v>
      </c>
      <c r="K193" s="259">
        <f>'LK 18'!F9</f>
        <v>68.400000000000006</v>
      </c>
      <c r="L193" s="259">
        <f>'LK 18'!G9</f>
        <v>70</v>
      </c>
      <c r="M193" s="259">
        <f>'LK 18'!H9</f>
        <v>70</v>
      </c>
      <c r="N193" s="259">
        <f>'LK 18'!I9</f>
        <v>36.809829999999998</v>
      </c>
      <c r="O193" s="260">
        <f t="shared" si="28"/>
        <v>70</v>
      </c>
      <c r="P193" s="260">
        <f t="shared" si="29"/>
        <v>245.20983000000001</v>
      </c>
      <c r="Q193" s="261">
        <f>'LK 18'!D9</f>
        <v>112</v>
      </c>
      <c r="R193" s="262">
        <f t="shared" si="41"/>
        <v>2.4300000000000002</v>
      </c>
    </row>
    <row r="194" spans="2:18" x14ac:dyDescent="0.25">
      <c r="B194" s="254">
        <v>186</v>
      </c>
      <c r="C194" s="267" t="s">
        <v>414</v>
      </c>
      <c r="D194" s="256" t="str">
        <f t="shared" si="40"/>
        <v>LK.18.8</v>
      </c>
      <c r="E194" s="256" t="s">
        <v>863</v>
      </c>
      <c r="F194" s="257">
        <v>4</v>
      </c>
      <c r="G194" s="305" t="s">
        <v>1113</v>
      </c>
      <c r="H194" s="258" t="s">
        <v>661</v>
      </c>
      <c r="I194" s="258" t="s">
        <v>662</v>
      </c>
      <c r="J194" s="258" t="s">
        <v>663</v>
      </c>
      <c r="K194" s="259">
        <f>'LK 18'!F10</f>
        <v>52.681750000000001</v>
      </c>
      <c r="L194" s="259">
        <f>'LK 18'!G10</f>
        <v>54</v>
      </c>
      <c r="M194" s="259">
        <f>'LK 18'!H10</f>
        <v>53.990819999999999</v>
      </c>
      <c r="N194" s="259">
        <f>'LK 18'!I10</f>
        <v>27.855</v>
      </c>
      <c r="O194" s="260">
        <f t="shared" si="28"/>
        <v>54</v>
      </c>
      <c r="P194" s="260">
        <f t="shared" si="29"/>
        <v>188.52757</v>
      </c>
      <c r="Q194" s="261">
        <f>'LK 18'!D10</f>
        <v>91</v>
      </c>
      <c r="R194" s="262">
        <f t="shared" si="41"/>
        <v>2.4300000000000002</v>
      </c>
    </row>
    <row r="195" spans="2:18" x14ac:dyDescent="0.25">
      <c r="B195" s="254">
        <v>187</v>
      </c>
      <c r="C195" s="267" t="s">
        <v>415</v>
      </c>
      <c r="D195" s="256" t="str">
        <f t="shared" si="40"/>
        <v>LK.18.9</v>
      </c>
      <c r="E195" s="256" t="s">
        <v>865</v>
      </c>
      <c r="F195" s="257">
        <v>4</v>
      </c>
      <c r="G195" s="305"/>
      <c r="H195" s="258" t="s">
        <v>664</v>
      </c>
      <c r="I195" s="258" t="s">
        <v>665</v>
      </c>
      <c r="J195" s="258" t="s">
        <v>663</v>
      </c>
      <c r="K195" s="259">
        <f>'LK 18'!F11</f>
        <v>52.445599999999999</v>
      </c>
      <c r="L195" s="259">
        <f>'LK 18'!G11</f>
        <v>54</v>
      </c>
      <c r="M195" s="259">
        <f>'LK 18'!H11</f>
        <v>53.972470000000001</v>
      </c>
      <c r="N195" s="259">
        <f>'LK 18'!I11</f>
        <v>32.130000000000003</v>
      </c>
      <c r="O195" s="260">
        <f t="shared" si="28"/>
        <v>54</v>
      </c>
      <c r="P195" s="260">
        <f t="shared" si="29"/>
        <v>192.54807</v>
      </c>
      <c r="Q195" s="261">
        <f>'LK 18'!D11</f>
        <v>63</v>
      </c>
      <c r="R195" s="262">
        <f t="shared" si="41"/>
        <v>2.4300000000000002</v>
      </c>
    </row>
    <row r="196" spans="2:18" x14ac:dyDescent="0.25">
      <c r="B196" s="254">
        <v>188</v>
      </c>
      <c r="C196" s="267" t="s">
        <v>416</v>
      </c>
      <c r="D196" s="256" t="str">
        <f t="shared" si="40"/>
        <v>LK.18.10</v>
      </c>
      <c r="E196" s="256" t="s">
        <v>866</v>
      </c>
      <c r="F196" s="257">
        <v>4</v>
      </c>
      <c r="G196" s="305"/>
      <c r="H196" s="258" t="s">
        <v>664</v>
      </c>
      <c r="I196" s="258" t="s">
        <v>665</v>
      </c>
      <c r="J196" s="258" t="s">
        <v>663</v>
      </c>
      <c r="K196" s="259">
        <f>'LK 18'!F12</f>
        <v>52.445599999999999</v>
      </c>
      <c r="L196" s="259">
        <f>'LK 18'!G12</f>
        <v>54</v>
      </c>
      <c r="M196" s="259">
        <f>'LK 18'!H12</f>
        <v>53.954120000000003</v>
      </c>
      <c r="N196" s="259">
        <f>'LK 18'!I12</f>
        <v>32.130000000000003</v>
      </c>
      <c r="O196" s="260">
        <f t="shared" si="28"/>
        <v>54</v>
      </c>
      <c r="P196" s="260">
        <f t="shared" si="29"/>
        <v>192.52972</v>
      </c>
      <c r="Q196" s="261">
        <f>'LK 18'!D12</f>
        <v>63</v>
      </c>
      <c r="R196" s="262">
        <f t="shared" si="41"/>
        <v>2.4300000000000002</v>
      </c>
    </row>
    <row r="197" spans="2:18" x14ac:dyDescent="0.25">
      <c r="B197" s="254">
        <v>189</v>
      </c>
      <c r="C197" s="267" t="s">
        <v>417</v>
      </c>
      <c r="D197" s="256" t="str">
        <f t="shared" si="40"/>
        <v>LK.18.11</v>
      </c>
      <c r="E197" s="256" t="s">
        <v>867</v>
      </c>
      <c r="F197" s="257">
        <v>4</v>
      </c>
      <c r="G197" s="305"/>
      <c r="H197" s="258" t="s">
        <v>664</v>
      </c>
      <c r="I197" s="258" t="s">
        <v>662</v>
      </c>
      <c r="J197" s="258" t="s">
        <v>663</v>
      </c>
      <c r="K197" s="259">
        <f>'LK 18'!F13</f>
        <v>52.445599999999999</v>
      </c>
      <c r="L197" s="259">
        <f>'LK 18'!G13</f>
        <v>54</v>
      </c>
      <c r="M197" s="259">
        <f>'LK 18'!H13</f>
        <v>53.935760000000002</v>
      </c>
      <c r="N197" s="259">
        <f>'LK 18'!I13</f>
        <v>28.04063</v>
      </c>
      <c r="O197" s="260">
        <f t="shared" si="28"/>
        <v>54</v>
      </c>
      <c r="P197" s="260">
        <f t="shared" si="29"/>
        <v>188.42198999999999</v>
      </c>
      <c r="Q197" s="261">
        <f>'LK 18'!D13</f>
        <v>63</v>
      </c>
      <c r="R197" s="262">
        <f t="shared" si="41"/>
        <v>2.4300000000000002</v>
      </c>
    </row>
    <row r="198" spans="2:18" x14ac:dyDescent="0.25">
      <c r="B198" s="254">
        <v>190</v>
      </c>
      <c r="C198" s="267" t="s">
        <v>418</v>
      </c>
      <c r="D198" s="256" t="str">
        <f t="shared" si="40"/>
        <v>LK.18.12</v>
      </c>
      <c r="E198" s="256" t="s">
        <v>868</v>
      </c>
      <c r="F198" s="257">
        <v>4</v>
      </c>
      <c r="G198" s="305"/>
      <c r="H198" s="258" t="s">
        <v>664</v>
      </c>
      <c r="I198" s="258" t="s">
        <v>683</v>
      </c>
      <c r="J198" s="258" t="s">
        <v>663</v>
      </c>
      <c r="K198" s="259">
        <f>'LK 18'!F14</f>
        <v>52.445599999999999</v>
      </c>
      <c r="L198" s="259">
        <f>'LK 18'!G14</f>
        <v>54</v>
      </c>
      <c r="M198" s="259">
        <f>'LK 18'!H14</f>
        <v>53.917409999999997</v>
      </c>
      <c r="N198" s="259">
        <f>'LK 18'!I14</f>
        <v>28.04063</v>
      </c>
      <c r="O198" s="260">
        <f t="shared" si="28"/>
        <v>54</v>
      </c>
      <c r="P198" s="260">
        <f t="shared" si="29"/>
        <v>188.40364</v>
      </c>
      <c r="Q198" s="261">
        <f>'LK 18'!D14</f>
        <v>63</v>
      </c>
      <c r="R198" s="262">
        <f t="shared" si="41"/>
        <v>2.4300000000000002</v>
      </c>
    </row>
    <row r="199" spans="2:18" x14ac:dyDescent="0.25">
      <c r="B199" s="254">
        <v>191</v>
      </c>
      <c r="C199" s="267" t="s">
        <v>419</v>
      </c>
      <c r="D199" s="256" t="str">
        <f t="shared" si="40"/>
        <v>LK.18.13</v>
      </c>
      <c r="E199" s="256" t="s">
        <v>869</v>
      </c>
      <c r="F199" s="257">
        <v>4</v>
      </c>
      <c r="G199" s="305"/>
      <c r="H199" s="258" t="s">
        <v>664</v>
      </c>
      <c r="I199" s="258" t="s">
        <v>842</v>
      </c>
      <c r="J199" s="258" t="s">
        <v>663</v>
      </c>
      <c r="K199" s="259">
        <f>'LK 18'!F15</f>
        <v>52.445599999999999</v>
      </c>
      <c r="L199" s="259">
        <f>'LK 18'!G15</f>
        <v>54</v>
      </c>
      <c r="M199" s="259">
        <f>'LK 18'!H15</f>
        <v>53.899059999999999</v>
      </c>
      <c r="N199" s="259">
        <f>'LK 18'!I15</f>
        <v>32.130000000000003</v>
      </c>
      <c r="O199" s="260">
        <f t="shared" si="28"/>
        <v>54</v>
      </c>
      <c r="P199" s="260">
        <f t="shared" si="29"/>
        <v>192.47466</v>
      </c>
      <c r="Q199" s="261">
        <f>'LK 18'!D15</f>
        <v>63</v>
      </c>
      <c r="R199" s="262">
        <f t="shared" si="41"/>
        <v>2.4300000000000002</v>
      </c>
    </row>
    <row r="200" spans="2:18" x14ac:dyDescent="0.25">
      <c r="B200" s="254">
        <v>192</v>
      </c>
      <c r="C200" s="267" t="s">
        <v>420</v>
      </c>
      <c r="D200" s="256" t="str">
        <f t="shared" si="40"/>
        <v>LK.18.14</v>
      </c>
      <c r="E200" s="256" t="s">
        <v>870</v>
      </c>
      <c r="F200" s="257">
        <v>4</v>
      </c>
      <c r="G200" s="305"/>
      <c r="H200" s="258" t="s">
        <v>664</v>
      </c>
      <c r="I200" s="258" t="s">
        <v>856</v>
      </c>
      <c r="J200" s="258" t="s">
        <v>663</v>
      </c>
      <c r="K200" s="259">
        <f>'LK 18'!F16</f>
        <v>52.445599999999999</v>
      </c>
      <c r="L200" s="259">
        <f>'LK 18'!G16</f>
        <v>54</v>
      </c>
      <c r="M200" s="259">
        <f>'LK 18'!H16</f>
        <v>53.880710000000001</v>
      </c>
      <c r="N200" s="259">
        <f>'LK 18'!I16</f>
        <v>32.130000000000003</v>
      </c>
      <c r="O200" s="260">
        <f t="shared" si="28"/>
        <v>54</v>
      </c>
      <c r="P200" s="260">
        <f t="shared" si="29"/>
        <v>192.45631</v>
      </c>
      <c r="Q200" s="261">
        <f>'LK 18'!D16</f>
        <v>63</v>
      </c>
      <c r="R200" s="262">
        <f t="shared" si="41"/>
        <v>2.4300000000000002</v>
      </c>
    </row>
    <row r="201" spans="2:18" x14ac:dyDescent="0.25">
      <c r="B201" s="254">
        <v>193</v>
      </c>
      <c r="C201" s="267" t="s">
        <v>421</v>
      </c>
      <c r="D201" s="256" t="str">
        <f t="shared" si="40"/>
        <v>LK.18.15</v>
      </c>
      <c r="E201" s="256" t="s">
        <v>871</v>
      </c>
      <c r="F201" s="257">
        <v>4</v>
      </c>
      <c r="G201" s="305"/>
      <c r="H201" s="258" t="s">
        <v>661</v>
      </c>
      <c r="I201" s="258" t="s">
        <v>662</v>
      </c>
      <c r="J201" s="258" t="s">
        <v>663</v>
      </c>
      <c r="K201" s="259">
        <f>'LK 18'!F17</f>
        <v>73.984690000000001</v>
      </c>
      <c r="L201" s="259">
        <f>'LK 18'!G17</f>
        <v>79.808549999999997</v>
      </c>
      <c r="M201" s="259">
        <f>'LK 18'!H17</f>
        <v>79.561859999999996</v>
      </c>
      <c r="N201" s="259">
        <f>'LK 18'!I17</f>
        <v>49.802079999999997</v>
      </c>
      <c r="O201" s="260">
        <f t="shared" ref="O201:O264" si="42">+MAX(K201:N201)</f>
        <v>79.808549999999997</v>
      </c>
      <c r="P201" s="260">
        <f t="shared" ref="P201:P264" si="43">+SUM(K201:N201)</f>
        <v>283.15717999999998</v>
      </c>
      <c r="Q201" s="261">
        <f>'LK 18'!D17</f>
        <v>94.93</v>
      </c>
      <c r="R201" s="262">
        <f t="shared" si="41"/>
        <v>2.4300000000000002</v>
      </c>
    </row>
    <row r="202" spans="2:18" x14ac:dyDescent="0.25">
      <c r="B202" s="254">
        <v>194</v>
      </c>
      <c r="C202" s="267" t="s">
        <v>422</v>
      </c>
      <c r="D202" s="256" t="str">
        <f>+C202</f>
        <v>LK.19.1</v>
      </c>
      <c r="E202" s="256" t="s">
        <v>828</v>
      </c>
      <c r="F202" s="257">
        <v>4</v>
      </c>
      <c r="G202" s="305" t="s">
        <v>1114</v>
      </c>
      <c r="H202" s="258" t="s">
        <v>661</v>
      </c>
      <c r="I202" s="258" t="s">
        <v>662</v>
      </c>
      <c r="J202" s="258" t="s">
        <v>681</v>
      </c>
      <c r="K202" s="259">
        <f>'LK 19'!F3</f>
        <v>104.36430219999998</v>
      </c>
      <c r="L202" s="259">
        <f>'LK 19'!G3</f>
        <v>112.42430219999999</v>
      </c>
      <c r="M202" s="259">
        <f>'LK 19'!H3</f>
        <v>112.42430219999999</v>
      </c>
      <c r="N202" s="259">
        <f>'LK 19'!I3</f>
        <v>72.724302199999983</v>
      </c>
      <c r="O202" s="260">
        <f t="shared" si="42"/>
        <v>112.42430219999999</v>
      </c>
      <c r="P202" s="260">
        <f t="shared" si="43"/>
        <v>401.93720879999989</v>
      </c>
      <c r="Q202" s="261">
        <f>'LK 19'!D3</f>
        <v>135.66999999999999</v>
      </c>
      <c r="R202" s="262">
        <f>0.81*3</f>
        <v>2.4300000000000002</v>
      </c>
    </row>
    <row r="203" spans="2:18" x14ac:dyDescent="0.25">
      <c r="B203" s="254">
        <v>195</v>
      </c>
      <c r="C203" s="267" t="s">
        <v>423</v>
      </c>
      <c r="D203" s="256" t="str">
        <f t="shared" ref="D203:D216" si="44">+C203</f>
        <v>LK.19.2</v>
      </c>
      <c r="E203" s="256" t="s">
        <v>872</v>
      </c>
      <c r="F203" s="257">
        <v>4</v>
      </c>
      <c r="G203" s="305"/>
      <c r="H203" s="258" t="s">
        <v>664</v>
      </c>
      <c r="I203" s="258" t="s">
        <v>665</v>
      </c>
      <c r="J203" s="258" t="s">
        <v>681</v>
      </c>
      <c r="K203" s="259">
        <f>'LK 19'!F4</f>
        <v>68.191099998200002</v>
      </c>
      <c r="L203" s="259">
        <f>'LK 19'!G4</f>
        <v>69.9999999992</v>
      </c>
      <c r="M203" s="259">
        <f>'LK 19'!H4</f>
        <v>69.9999999992</v>
      </c>
      <c r="N203" s="259">
        <f>'LK 19'!I4</f>
        <v>41.47</v>
      </c>
      <c r="O203" s="260">
        <f t="shared" si="42"/>
        <v>69.9999999992</v>
      </c>
      <c r="P203" s="260">
        <f t="shared" si="43"/>
        <v>249.66109999659997</v>
      </c>
      <c r="Q203" s="261">
        <f>'LK 19'!D4</f>
        <v>80</v>
      </c>
      <c r="R203" s="262">
        <f t="shared" ref="R203:R216" si="45">0.81*3</f>
        <v>2.4300000000000002</v>
      </c>
    </row>
    <row r="204" spans="2:18" x14ac:dyDescent="0.25">
      <c r="B204" s="254">
        <v>196</v>
      </c>
      <c r="C204" s="267" t="s">
        <v>424</v>
      </c>
      <c r="D204" s="256" t="str">
        <f t="shared" si="44"/>
        <v>LK.19.3</v>
      </c>
      <c r="E204" s="256" t="s">
        <v>873</v>
      </c>
      <c r="F204" s="257">
        <v>4</v>
      </c>
      <c r="G204" s="305"/>
      <c r="H204" s="258" t="s">
        <v>664</v>
      </c>
      <c r="I204" s="258" t="s">
        <v>665</v>
      </c>
      <c r="J204" s="258" t="s">
        <v>681</v>
      </c>
      <c r="K204" s="259">
        <f>'LK 19'!F5</f>
        <v>68.191099998200002</v>
      </c>
      <c r="L204" s="259">
        <f>'LK 19'!G5</f>
        <v>69.9999999992</v>
      </c>
      <c r="M204" s="259">
        <f>'LK 19'!H5</f>
        <v>69.9999999992</v>
      </c>
      <c r="N204" s="259">
        <f>'LK 19'!I5</f>
        <v>41.47</v>
      </c>
      <c r="O204" s="260">
        <f t="shared" si="42"/>
        <v>69.9999999992</v>
      </c>
      <c r="P204" s="260">
        <f t="shared" si="43"/>
        <v>249.66109999659997</v>
      </c>
      <c r="Q204" s="261">
        <f>'LK 19'!D5</f>
        <v>80</v>
      </c>
      <c r="R204" s="262">
        <f t="shared" si="45"/>
        <v>2.4300000000000002</v>
      </c>
    </row>
    <row r="205" spans="2:18" x14ac:dyDescent="0.25">
      <c r="B205" s="254">
        <v>197</v>
      </c>
      <c r="C205" s="267" t="s">
        <v>425</v>
      </c>
      <c r="D205" s="256" t="str">
        <f t="shared" si="44"/>
        <v>LK.19.4</v>
      </c>
      <c r="E205" s="256" t="s">
        <v>874</v>
      </c>
      <c r="F205" s="257">
        <v>4</v>
      </c>
      <c r="G205" s="305"/>
      <c r="H205" s="258" t="s">
        <v>664</v>
      </c>
      <c r="I205" s="258" t="s">
        <v>665</v>
      </c>
      <c r="J205" s="258" t="s">
        <v>681</v>
      </c>
      <c r="K205" s="259">
        <f>'LK 19'!F6</f>
        <v>68.191099998200002</v>
      </c>
      <c r="L205" s="259">
        <f>'LK 19'!G6</f>
        <v>69.9999999992</v>
      </c>
      <c r="M205" s="259">
        <f>'LK 19'!H6</f>
        <v>69.9999999992</v>
      </c>
      <c r="N205" s="259">
        <f>'LK 19'!I6</f>
        <v>36.9</v>
      </c>
      <c r="O205" s="260">
        <f t="shared" si="42"/>
        <v>69.9999999992</v>
      </c>
      <c r="P205" s="260">
        <f t="shared" si="43"/>
        <v>245.09109999659998</v>
      </c>
      <c r="Q205" s="261">
        <f>'LK 19'!D6</f>
        <v>80</v>
      </c>
      <c r="R205" s="262">
        <f t="shared" si="45"/>
        <v>2.4300000000000002</v>
      </c>
    </row>
    <row r="206" spans="2:18" x14ac:dyDescent="0.25">
      <c r="B206" s="254">
        <v>198</v>
      </c>
      <c r="C206" s="267" t="s">
        <v>426</v>
      </c>
      <c r="D206" s="256" t="str">
        <f t="shared" si="44"/>
        <v>LK.19.5</v>
      </c>
      <c r="E206" s="256" t="s">
        <v>864</v>
      </c>
      <c r="F206" s="257">
        <v>4</v>
      </c>
      <c r="G206" s="305"/>
      <c r="H206" s="258" t="s">
        <v>664</v>
      </c>
      <c r="I206" s="258" t="s">
        <v>665</v>
      </c>
      <c r="J206" s="258" t="s">
        <v>681</v>
      </c>
      <c r="K206" s="259">
        <f>'LK 19'!F7</f>
        <v>68.191099998200002</v>
      </c>
      <c r="L206" s="259">
        <f>'LK 19'!G7</f>
        <v>69.9999999992</v>
      </c>
      <c r="M206" s="259">
        <f>'LK 19'!H7</f>
        <v>69.9999999992</v>
      </c>
      <c r="N206" s="259">
        <f>'LK 19'!I7</f>
        <v>36.9</v>
      </c>
      <c r="O206" s="260">
        <f t="shared" si="42"/>
        <v>69.9999999992</v>
      </c>
      <c r="P206" s="260">
        <f t="shared" si="43"/>
        <v>245.09109999659998</v>
      </c>
      <c r="Q206" s="261">
        <f>'LK 19'!D7</f>
        <v>80</v>
      </c>
      <c r="R206" s="262">
        <f t="shared" si="45"/>
        <v>2.4300000000000002</v>
      </c>
    </row>
    <row r="207" spans="2:18" x14ac:dyDescent="0.25">
      <c r="B207" s="254">
        <v>199</v>
      </c>
      <c r="C207" s="267" t="s">
        <v>427</v>
      </c>
      <c r="D207" s="256" t="str">
        <f t="shared" si="44"/>
        <v>LK.19.6</v>
      </c>
      <c r="E207" s="256" t="s">
        <v>875</v>
      </c>
      <c r="F207" s="257">
        <v>4</v>
      </c>
      <c r="G207" s="305"/>
      <c r="H207" s="258" t="s">
        <v>664</v>
      </c>
      <c r="I207" s="258" t="s">
        <v>662</v>
      </c>
      <c r="J207" s="258" t="s">
        <v>681</v>
      </c>
      <c r="K207" s="259">
        <f>'LK 19'!F8</f>
        <v>68.191099998200002</v>
      </c>
      <c r="L207" s="259">
        <f>'LK 19'!G8</f>
        <v>69.9999999992</v>
      </c>
      <c r="M207" s="259">
        <f>'LK 19'!H8</f>
        <v>69.9999999992</v>
      </c>
      <c r="N207" s="259">
        <f>'LK 19'!I8</f>
        <v>41.47</v>
      </c>
      <c r="O207" s="260">
        <f t="shared" si="42"/>
        <v>69.9999999992</v>
      </c>
      <c r="P207" s="260">
        <f t="shared" si="43"/>
        <v>249.66109999659997</v>
      </c>
      <c r="Q207" s="261">
        <f>'LK 19'!D8</f>
        <v>80</v>
      </c>
      <c r="R207" s="262">
        <f t="shared" si="45"/>
        <v>2.4300000000000002</v>
      </c>
    </row>
    <row r="208" spans="2:18" x14ac:dyDescent="0.25">
      <c r="B208" s="254">
        <v>200</v>
      </c>
      <c r="C208" s="267" t="s">
        <v>428</v>
      </c>
      <c r="D208" s="256" t="str">
        <f t="shared" si="44"/>
        <v>LK.19.7</v>
      </c>
      <c r="E208" s="256" t="s">
        <v>876</v>
      </c>
      <c r="F208" s="257">
        <v>4</v>
      </c>
      <c r="G208" s="305"/>
      <c r="H208" s="258" t="s">
        <v>661</v>
      </c>
      <c r="I208" s="258" t="s">
        <v>662</v>
      </c>
      <c r="J208" s="258" t="s">
        <v>681</v>
      </c>
      <c r="K208" s="259">
        <f>'LK 19'!F9</f>
        <v>68.409900003199994</v>
      </c>
      <c r="L208" s="259">
        <f>'LK 19'!G9</f>
        <v>70.000000004300006</v>
      </c>
      <c r="M208" s="259">
        <f>'LK 19'!H9</f>
        <v>70.000000004300006</v>
      </c>
      <c r="N208" s="259">
        <f>'LK 19'!I9</f>
        <v>36.809825002700002</v>
      </c>
      <c r="O208" s="260">
        <f t="shared" si="42"/>
        <v>70.000000004300006</v>
      </c>
      <c r="P208" s="260">
        <f t="shared" si="43"/>
        <v>245.2197250145</v>
      </c>
      <c r="Q208" s="261">
        <f>'LK 19'!D9</f>
        <v>112</v>
      </c>
      <c r="R208" s="262">
        <f t="shared" si="45"/>
        <v>2.4300000000000002</v>
      </c>
    </row>
    <row r="209" spans="2:18" x14ac:dyDescent="0.25">
      <c r="B209" s="254">
        <v>201</v>
      </c>
      <c r="C209" s="267" t="s">
        <v>429</v>
      </c>
      <c r="D209" s="256" t="str">
        <f t="shared" si="44"/>
        <v>LK.19.8</v>
      </c>
      <c r="E209" s="256" t="s">
        <v>877</v>
      </c>
      <c r="F209" s="257">
        <v>4</v>
      </c>
      <c r="G209" s="305" t="s">
        <v>1115</v>
      </c>
      <c r="H209" s="258" t="s">
        <v>661</v>
      </c>
      <c r="I209" s="258" t="s">
        <v>662</v>
      </c>
      <c r="J209" s="258" t="s">
        <v>663</v>
      </c>
      <c r="K209" s="259">
        <f>'LK 19'!F10</f>
        <v>52.681750000000001</v>
      </c>
      <c r="L209" s="259">
        <f>'LK 19'!G10</f>
        <v>54</v>
      </c>
      <c r="M209" s="259">
        <f>'LK 19'!H10</f>
        <v>54</v>
      </c>
      <c r="N209" s="259">
        <f>'LK 19'!I10</f>
        <v>27.855</v>
      </c>
      <c r="O209" s="260">
        <f t="shared" si="42"/>
        <v>54</v>
      </c>
      <c r="P209" s="260">
        <f t="shared" si="43"/>
        <v>188.53674999999998</v>
      </c>
      <c r="Q209" s="261">
        <f>'LK 19'!D10</f>
        <v>91</v>
      </c>
      <c r="R209" s="262">
        <f t="shared" si="45"/>
        <v>2.4300000000000002</v>
      </c>
    </row>
    <row r="210" spans="2:18" x14ac:dyDescent="0.25">
      <c r="B210" s="254">
        <v>202</v>
      </c>
      <c r="C210" s="267" t="s">
        <v>430</v>
      </c>
      <c r="D210" s="256" t="str">
        <f t="shared" si="44"/>
        <v>LK.19.9</v>
      </c>
      <c r="E210" s="256" t="s">
        <v>879</v>
      </c>
      <c r="F210" s="257">
        <v>4</v>
      </c>
      <c r="G210" s="305"/>
      <c r="H210" s="258" t="s">
        <v>664</v>
      </c>
      <c r="I210" s="258" t="s">
        <v>665</v>
      </c>
      <c r="J210" s="258" t="s">
        <v>663</v>
      </c>
      <c r="K210" s="259">
        <f>'LK 19'!F11</f>
        <v>52.445599999999999</v>
      </c>
      <c r="L210" s="259">
        <f>'LK 19'!G11</f>
        <v>54</v>
      </c>
      <c r="M210" s="259">
        <f>'LK 19'!H11</f>
        <v>54</v>
      </c>
      <c r="N210" s="259">
        <f>'LK 19'!I11</f>
        <v>32.130000000000003</v>
      </c>
      <c r="O210" s="260">
        <f t="shared" si="42"/>
        <v>54</v>
      </c>
      <c r="P210" s="260">
        <f t="shared" si="43"/>
        <v>192.57560000000001</v>
      </c>
      <c r="Q210" s="261">
        <f>'LK 19'!D11</f>
        <v>63</v>
      </c>
      <c r="R210" s="262">
        <f t="shared" si="45"/>
        <v>2.4300000000000002</v>
      </c>
    </row>
    <row r="211" spans="2:18" x14ac:dyDescent="0.25">
      <c r="B211" s="254">
        <v>203</v>
      </c>
      <c r="C211" s="267" t="s">
        <v>431</v>
      </c>
      <c r="D211" s="256" t="str">
        <f t="shared" si="44"/>
        <v>LK.19.10</v>
      </c>
      <c r="E211" s="256" t="s">
        <v>880</v>
      </c>
      <c r="F211" s="257">
        <v>4</v>
      </c>
      <c r="G211" s="305"/>
      <c r="H211" s="258" t="s">
        <v>664</v>
      </c>
      <c r="I211" s="258" t="s">
        <v>665</v>
      </c>
      <c r="J211" s="258" t="s">
        <v>663</v>
      </c>
      <c r="K211" s="259">
        <f>'LK 19'!F12</f>
        <v>52.445599999999999</v>
      </c>
      <c r="L211" s="259">
        <f>'LK 19'!G12</f>
        <v>54</v>
      </c>
      <c r="M211" s="259">
        <f>'LK 19'!H12</f>
        <v>54</v>
      </c>
      <c r="N211" s="259">
        <f>'LK 19'!I12</f>
        <v>32.130000000000003</v>
      </c>
      <c r="O211" s="260">
        <f t="shared" si="42"/>
        <v>54</v>
      </c>
      <c r="P211" s="260">
        <f t="shared" si="43"/>
        <v>192.57560000000001</v>
      </c>
      <c r="Q211" s="261">
        <f>'LK 19'!D12</f>
        <v>63</v>
      </c>
      <c r="R211" s="262">
        <f t="shared" si="45"/>
        <v>2.4300000000000002</v>
      </c>
    </row>
    <row r="212" spans="2:18" x14ac:dyDescent="0.25">
      <c r="B212" s="254">
        <v>204</v>
      </c>
      <c r="C212" s="267" t="s">
        <v>432</v>
      </c>
      <c r="D212" s="256" t="str">
        <f t="shared" si="44"/>
        <v>LK.19.11</v>
      </c>
      <c r="E212" s="256" t="s">
        <v>881</v>
      </c>
      <c r="F212" s="257">
        <v>4</v>
      </c>
      <c r="G212" s="305"/>
      <c r="H212" s="258" t="s">
        <v>664</v>
      </c>
      <c r="I212" s="258" t="s">
        <v>662</v>
      </c>
      <c r="J212" s="258" t="s">
        <v>663</v>
      </c>
      <c r="K212" s="259">
        <f>'LK 19'!F13</f>
        <v>52.445599999999999</v>
      </c>
      <c r="L212" s="259">
        <f>'LK 19'!G13</f>
        <v>54</v>
      </c>
      <c r="M212" s="259">
        <f>'LK 19'!H13</f>
        <v>54</v>
      </c>
      <c r="N212" s="259">
        <f>'LK 19'!I13</f>
        <v>28.040625000399999</v>
      </c>
      <c r="O212" s="260">
        <f t="shared" si="42"/>
        <v>54</v>
      </c>
      <c r="P212" s="260">
        <f t="shared" si="43"/>
        <v>188.4862250004</v>
      </c>
      <c r="Q212" s="261">
        <f>'LK 19'!D13</f>
        <v>63</v>
      </c>
      <c r="R212" s="262">
        <f t="shared" si="45"/>
        <v>2.4300000000000002</v>
      </c>
    </row>
    <row r="213" spans="2:18" x14ac:dyDescent="0.25">
      <c r="B213" s="254">
        <v>205</v>
      </c>
      <c r="C213" s="267" t="s">
        <v>433</v>
      </c>
      <c r="D213" s="256" t="str">
        <f t="shared" si="44"/>
        <v>LK.19.12</v>
      </c>
      <c r="E213" s="256" t="s">
        <v>882</v>
      </c>
      <c r="F213" s="257">
        <v>4</v>
      </c>
      <c r="G213" s="305"/>
      <c r="H213" s="258" t="s">
        <v>664</v>
      </c>
      <c r="I213" s="258" t="s">
        <v>683</v>
      </c>
      <c r="J213" s="258" t="s">
        <v>663</v>
      </c>
      <c r="K213" s="259">
        <f>'LK 19'!F14</f>
        <v>52.445599999999999</v>
      </c>
      <c r="L213" s="259">
        <f>'LK 19'!G14</f>
        <v>54</v>
      </c>
      <c r="M213" s="259">
        <f>'LK 19'!H14</f>
        <v>54</v>
      </c>
      <c r="N213" s="259">
        <f>'LK 19'!I14</f>
        <v>28.040625000399999</v>
      </c>
      <c r="O213" s="260">
        <f t="shared" si="42"/>
        <v>54</v>
      </c>
      <c r="P213" s="260">
        <f t="shared" si="43"/>
        <v>188.4862250004</v>
      </c>
      <c r="Q213" s="261">
        <f>'LK 19'!D14</f>
        <v>63</v>
      </c>
      <c r="R213" s="262">
        <f t="shared" si="45"/>
        <v>2.4300000000000002</v>
      </c>
    </row>
    <row r="214" spans="2:18" x14ac:dyDescent="0.25">
      <c r="B214" s="254">
        <v>206</v>
      </c>
      <c r="C214" s="267" t="s">
        <v>434</v>
      </c>
      <c r="D214" s="256" t="str">
        <f t="shared" si="44"/>
        <v>LK.19.13</v>
      </c>
      <c r="E214" s="256" t="s">
        <v>883</v>
      </c>
      <c r="F214" s="257">
        <v>4</v>
      </c>
      <c r="G214" s="305"/>
      <c r="H214" s="258" t="s">
        <v>664</v>
      </c>
      <c r="I214" s="258" t="s">
        <v>842</v>
      </c>
      <c r="J214" s="258" t="s">
        <v>663</v>
      </c>
      <c r="K214" s="259">
        <f>'LK 19'!F15</f>
        <v>52.445599999999999</v>
      </c>
      <c r="L214" s="259">
        <f>'LK 19'!G15</f>
        <v>54</v>
      </c>
      <c r="M214" s="259">
        <f>'LK 19'!H15</f>
        <v>54</v>
      </c>
      <c r="N214" s="259">
        <f>'LK 19'!I15</f>
        <v>32.130000000000003</v>
      </c>
      <c r="O214" s="260">
        <f t="shared" si="42"/>
        <v>54</v>
      </c>
      <c r="P214" s="260">
        <f t="shared" si="43"/>
        <v>192.57560000000001</v>
      </c>
      <c r="Q214" s="261">
        <f>'LK 19'!D15</f>
        <v>63</v>
      </c>
      <c r="R214" s="262">
        <f t="shared" si="45"/>
        <v>2.4300000000000002</v>
      </c>
    </row>
    <row r="215" spans="2:18" x14ac:dyDescent="0.25">
      <c r="B215" s="254">
        <v>207</v>
      </c>
      <c r="C215" s="267" t="s">
        <v>435</v>
      </c>
      <c r="D215" s="256" t="str">
        <f t="shared" si="44"/>
        <v>LK.19.14</v>
      </c>
      <c r="E215" s="256" t="s">
        <v>884</v>
      </c>
      <c r="F215" s="257">
        <v>4</v>
      </c>
      <c r="G215" s="305"/>
      <c r="H215" s="258" t="s">
        <v>664</v>
      </c>
      <c r="I215" s="258" t="s">
        <v>856</v>
      </c>
      <c r="J215" s="258" t="s">
        <v>663</v>
      </c>
      <c r="K215" s="259">
        <f>'LK 19'!F16</f>
        <v>52.445599999999999</v>
      </c>
      <c r="L215" s="259">
        <f>'LK 19'!G16</f>
        <v>54</v>
      </c>
      <c r="M215" s="259">
        <f>'LK 19'!H16</f>
        <v>54</v>
      </c>
      <c r="N215" s="259">
        <f>'LK 19'!I16</f>
        <v>32.130000000000003</v>
      </c>
      <c r="O215" s="260">
        <f t="shared" si="42"/>
        <v>54</v>
      </c>
      <c r="P215" s="260">
        <f t="shared" si="43"/>
        <v>192.57560000000001</v>
      </c>
      <c r="Q215" s="261">
        <f>'LK 19'!D16</f>
        <v>63</v>
      </c>
      <c r="R215" s="262">
        <f t="shared" si="45"/>
        <v>2.4300000000000002</v>
      </c>
    </row>
    <row r="216" spans="2:18" x14ac:dyDescent="0.25">
      <c r="B216" s="254">
        <v>208</v>
      </c>
      <c r="C216" s="267" t="s">
        <v>436</v>
      </c>
      <c r="D216" s="256" t="str">
        <f t="shared" si="44"/>
        <v>LK.19.15</v>
      </c>
      <c r="E216" s="256" t="s">
        <v>885</v>
      </c>
      <c r="F216" s="257">
        <v>4</v>
      </c>
      <c r="G216" s="305"/>
      <c r="H216" s="258" t="s">
        <v>661</v>
      </c>
      <c r="I216" s="258" t="s">
        <v>662</v>
      </c>
      <c r="J216" s="258" t="s">
        <v>663</v>
      </c>
      <c r="K216" s="259">
        <f>'LK 19'!F17</f>
        <v>75.257303132000004</v>
      </c>
      <c r="L216" s="259">
        <f>'LK 19'!G17</f>
        <v>81.348653431000002</v>
      </c>
      <c r="M216" s="259">
        <f>'LK 19'!H17</f>
        <v>81.348653431000002</v>
      </c>
      <c r="N216" s="259">
        <f>'LK 19'!I17</f>
        <v>51.209205490999999</v>
      </c>
      <c r="O216" s="260">
        <f t="shared" si="42"/>
        <v>81.348653431000002</v>
      </c>
      <c r="P216" s="260">
        <f t="shared" si="43"/>
        <v>289.16381548499999</v>
      </c>
      <c r="Q216" s="261">
        <f>'LK 19'!D17</f>
        <v>96.7</v>
      </c>
      <c r="R216" s="262">
        <f t="shared" si="45"/>
        <v>2.4300000000000002</v>
      </c>
    </row>
    <row r="217" spans="2:18" x14ac:dyDescent="0.25">
      <c r="B217" s="254">
        <v>209</v>
      </c>
      <c r="C217" s="267" t="s">
        <v>437</v>
      </c>
      <c r="D217" s="256" t="str">
        <f>+C217</f>
        <v>LK.20.1</v>
      </c>
      <c r="E217" s="256" t="s">
        <v>837</v>
      </c>
      <c r="F217" s="257">
        <v>4</v>
      </c>
      <c r="G217" s="305" t="s">
        <v>1116</v>
      </c>
      <c r="H217" s="258" t="s">
        <v>661</v>
      </c>
      <c r="I217" s="258" t="s">
        <v>662</v>
      </c>
      <c r="J217" s="258" t="s">
        <v>681</v>
      </c>
      <c r="K217" s="259">
        <f>'LK 20'!F3</f>
        <v>75.257303132000004</v>
      </c>
      <c r="L217" s="259">
        <f>'LK 20'!G3</f>
        <v>81.3</v>
      </c>
      <c r="M217" s="259">
        <f>'LK 20'!H3</f>
        <v>81.3</v>
      </c>
      <c r="N217" s="259">
        <f>'LK 20'!I3</f>
        <v>51.2</v>
      </c>
      <c r="O217" s="260">
        <f t="shared" si="42"/>
        <v>81.3</v>
      </c>
      <c r="P217" s="260">
        <f t="shared" si="43"/>
        <v>289.05730313200002</v>
      </c>
      <c r="Q217" s="261">
        <f>'LK 20'!D3</f>
        <v>97.84</v>
      </c>
      <c r="R217" s="262">
        <f>0.81*3</f>
        <v>2.4300000000000002</v>
      </c>
    </row>
    <row r="218" spans="2:18" x14ac:dyDescent="0.25">
      <c r="B218" s="254">
        <v>210</v>
      </c>
      <c r="C218" s="267" t="s">
        <v>438</v>
      </c>
      <c r="D218" s="256" t="str">
        <f t="shared" ref="D218:D231" si="46">+C218</f>
        <v>LK.20.2</v>
      </c>
      <c r="E218" s="256" t="s">
        <v>886</v>
      </c>
      <c r="F218" s="257">
        <v>4</v>
      </c>
      <c r="G218" s="305"/>
      <c r="H218" s="258" t="s">
        <v>664</v>
      </c>
      <c r="I218" s="258" t="s">
        <v>665</v>
      </c>
      <c r="J218" s="258" t="s">
        <v>681</v>
      </c>
      <c r="K218" s="259">
        <f>'LK 20'!F4</f>
        <v>52.445599999999999</v>
      </c>
      <c r="L218" s="259">
        <f>'LK 20'!G4</f>
        <v>54</v>
      </c>
      <c r="M218" s="259">
        <f>'LK 20'!H4</f>
        <v>54</v>
      </c>
      <c r="N218" s="259">
        <f>'LK 20'!I4</f>
        <v>32.1</v>
      </c>
      <c r="O218" s="260">
        <f t="shared" si="42"/>
        <v>54</v>
      </c>
      <c r="P218" s="260">
        <f t="shared" si="43"/>
        <v>192.54560000000001</v>
      </c>
      <c r="Q218" s="261">
        <f>'LK 20'!D4</f>
        <v>63</v>
      </c>
      <c r="R218" s="262">
        <f t="shared" ref="R218:R231" si="47">0.81*3</f>
        <v>2.4300000000000002</v>
      </c>
    </row>
    <row r="219" spans="2:18" x14ac:dyDescent="0.25">
      <c r="B219" s="254">
        <v>211</v>
      </c>
      <c r="C219" s="267" t="s">
        <v>439</v>
      </c>
      <c r="D219" s="256" t="str">
        <f t="shared" si="46"/>
        <v>LK.20.3</v>
      </c>
      <c r="E219" s="256" t="s">
        <v>887</v>
      </c>
      <c r="F219" s="257">
        <v>4</v>
      </c>
      <c r="G219" s="305"/>
      <c r="H219" s="258" t="s">
        <v>664</v>
      </c>
      <c r="I219" s="258" t="s">
        <v>665</v>
      </c>
      <c r="J219" s="258" t="s">
        <v>681</v>
      </c>
      <c r="K219" s="259">
        <f>'LK 20'!F5</f>
        <v>52.445599999999999</v>
      </c>
      <c r="L219" s="259">
        <f>'LK 20'!G5</f>
        <v>54</v>
      </c>
      <c r="M219" s="259">
        <f>'LK 20'!H5</f>
        <v>54</v>
      </c>
      <c r="N219" s="259">
        <f>'LK 20'!I5</f>
        <v>32.1</v>
      </c>
      <c r="O219" s="260">
        <f t="shared" si="42"/>
        <v>54</v>
      </c>
      <c r="P219" s="260">
        <f t="shared" si="43"/>
        <v>192.54560000000001</v>
      </c>
      <c r="Q219" s="261">
        <f>'LK 20'!D5</f>
        <v>63</v>
      </c>
      <c r="R219" s="262">
        <f t="shared" si="47"/>
        <v>2.4300000000000002</v>
      </c>
    </row>
    <row r="220" spans="2:18" x14ac:dyDescent="0.25">
      <c r="B220" s="254">
        <v>212</v>
      </c>
      <c r="C220" s="267" t="s">
        <v>440</v>
      </c>
      <c r="D220" s="256" t="str">
        <f t="shared" si="46"/>
        <v>LK.20.4</v>
      </c>
      <c r="E220" s="256" t="s">
        <v>888</v>
      </c>
      <c r="F220" s="257">
        <v>4</v>
      </c>
      <c r="G220" s="305"/>
      <c r="H220" s="258" t="s">
        <v>664</v>
      </c>
      <c r="I220" s="258" t="s">
        <v>665</v>
      </c>
      <c r="J220" s="258" t="s">
        <v>681</v>
      </c>
      <c r="K220" s="259">
        <f>'LK 20'!F6</f>
        <v>52.445599999999999</v>
      </c>
      <c r="L220" s="259">
        <f>'LK 20'!G6</f>
        <v>54</v>
      </c>
      <c r="M220" s="259">
        <f>'LK 20'!H6</f>
        <v>54</v>
      </c>
      <c r="N220" s="259">
        <f>'LK 20'!I6</f>
        <v>28.0406250003</v>
      </c>
      <c r="O220" s="260">
        <f t="shared" si="42"/>
        <v>54</v>
      </c>
      <c r="P220" s="260">
        <f t="shared" si="43"/>
        <v>188.48622500030001</v>
      </c>
      <c r="Q220" s="261">
        <f>'LK 20'!D6</f>
        <v>63</v>
      </c>
      <c r="R220" s="262">
        <f t="shared" si="47"/>
        <v>2.4300000000000002</v>
      </c>
    </row>
    <row r="221" spans="2:18" x14ac:dyDescent="0.25">
      <c r="B221" s="254">
        <v>213</v>
      </c>
      <c r="C221" s="267" t="s">
        <v>441</v>
      </c>
      <c r="D221" s="256" t="str">
        <f t="shared" si="46"/>
        <v>LK.20.5</v>
      </c>
      <c r="E221" s="256" t="s">
        <v>889</v>
      </c>
      <c r="F221" s="257">
        <v>4</v>
      </c>
      <c r="G221" s="305"/>
      <c r="H221" s="258" t="s">
        <v>664</v>
      </c>
      <c r="I221" s="258" t="s">
        <v>665</v>
      </c>
      <c r="J221" s="258" t="s">
        <v>681</v>
      </c>
      <c r="K221" s="259">
        <f>'LK 20'!F7</f>
        <v>52.445599999999999</v>
      </c>
      <c r="L221" s="259">
        <f>'LK 20'!G7</f>
        <v>54</v>
      </c>
      <c r="M221" s="259">
        <f>'LK 20'!H7</f>
        <v>54</v>
      </c>
      <c r="N221" s="259">
        <f>'LK 20'!I7</f>
        <v>28.0406250003</v>
      </c>
      <c r="O221" s="260">
        <f t="shared" si="42"/>
        <v>54</v>
      </c>
      <c r="P221" s="260">
        <f t="shared" si="43"/>
        <v>188.48622500030001</v>
      </c>
      <c r="Q221" s="261">
        <f>'LK 20'!D7</f>
        <v>63</v>
      </c>
      <c r="R221" s="262">
        <f t="shared" si="47"/>
        <v>2.4300000000000002</v>
      </c>
    </row>
    <row r="222" spans="2:18" x14ac:dyDescent="0.25">
      <c r="B222" s="254">
        <v>214</v>
      </c>
      <c r="C222" s="267" t="s">
        <v>442</v>
      </c>
      <c r="D222" s="256" t="str">
        <f t="shared" si="46"/>
        <v>LK.20.6</v>
      </c>
      <c r="E222" s="256" t="s">
        <v>890</v>
      </c>
      <c r="F222" s="257">
        <v>4</v>
      </c>
      <c r="G222" s="305"/>
      <c r="H222" s="258" t="s">
        <v>664</v>
      </c>
      <c r="I222" s="258" t="s">
        <v>662</v>
      </c>
      <c r="J222" s="258" t="s">
        <v>681</v>
      </c>
      <c r="K222" s="259">
        <f>'LK 20'!F8</f>
        <v>52.445599999999999</v>
      </c>
      <c r="L222" s="259">
        <f>'LK 20'!G8</f>
        <v>54</v>
      </c>
      <c r="M222" s="259">
        <f>'LK 20'!H8</f>
        <v>54</v>
      </c>
      <c r="N222" s="259">
        <f>'LK 20'!I8</f>
        <v>32.130000000000003</v>
      </c>
      <c r="O222" s="260">
        <f t="shared" si="42"/>
        <v>54</v>
      </c>
      <c r="P222" s="260">
        <f t="shared" si="43"/>
        <v>192.57560000000001</v>
      </c>
      <c r="Q222" s="261">
        <f>'LK 20'!D8</f>
        <v>63</v>
      </c>
      <c r="R222" s="262">
        <f t="shared" si="47"/>
        <v>2.4300000000000002</v>
      </c>
    </row>
    <row r="223" spans="2:18" x14ac:dyDescent="0.25">
      <c r="B223" s="254">
        <v>215</v>
      </c>
      <c r="C223" s="267" t="s">
        <v>443</v>
      </c>
      <c r="D223" s="256" t="str">
        <f t="shared" si="46"/>
        <v>LK.20.7</v>
      </c>
      <c r="E223" s="256" t="s">
        <v>878</v>
      </c>
      <c r="F223" s="257">
        <v>4</v>
      </c>
      <c r="G223" s="305"/>
      <c r="H223" s="258" t="s">
        <v>664</v>
      </c>
      <c r="I223" s="258" t="s">
        <v>683</v>
      </c>
      <c r="J223" s="258" t="s">
        <v>681</v>
      </c>
      <c r="K223" s="259">
        <f>'LK 20'!F9</f>
        <v>52.445599999999999</v>
      </c>
      <c r="L223" s="259">
        <f>'LK 20'!G9</f>
        <v>54</v>
      </c>
      <c r="M223" s="259">
        <f>'LK 20'!H9</f>
        <v>54</v>
      </c>
      <c r="N223" s="259">
        <f>'LK 20'!I9</f>
        <v>32.130000000000003</v>
      </c>
      <c r="O223" s="260">
        <f t="shared" si="42"/>
        <v>54</v>
      </c>
      <c r="P223" s="260">
        <f t="shared" si="43"/>
        <v>192.57560000000001</v>
      </c>
      <c r="Q223" s="261">
        <f>'LK 20'!D9</f>
        <v>63</v>
      </c>
      <c r="R223" s="262">
        <f t="shared" si="47"/>
        <v>2.4300000000000002</v>
      </c>
    </row>
    <row r="224" spans="2:18" x14ac:dyDescent="0.25">
      <c r="B224" s="254">
        <v>216</v>
      </c>
      <c r="C224" s="267" t="s">
        <v>444</v>
      </c>
      <c r="D224" s="256" t="str">
        <f t="shared" si="46"/>
        <v>LK.20.8</v>
      </c>
      <c r="E224" s="256" t="s">
        <v>891</v>
      </c>
      <c r="F224" s="257">
        <v>4</v>
      </c>
      <c r="G224" s="305"/>
      <c r="H224" s="258" t="s">
        <v>661</v>
      </c>
      <c r="I224" s="258" t="s">
        <v>662</v>
      </c>
      <c r="J224" s="258" t="s">
        <v>681</v>
      </c>
      <c r="K224" s="259">
        <f>'LK 20'!F10</f>
        <v>52.681750000000001</v>
      </c>
      <c r="L224" s="259">
        <f>'LK 20'!G10</f>
        <v>54</v>
      </c>
      <c r="M224" s="259">
        <f>'LK 20'!H10</f>
        <v>54</v>
      </c>
      <c r="N224" s="259">
        <f>'LK 20'!I10</f>
        <v>27.855</v>
      </c>
      <c r="O224" s="260">
        <f t="shared" si="42"/>
        <v>54</v>
      </c>
      <c r="P224" s="260">
        <f t="shared" si="43"/>
        <v>188.53674999999998</v>
      </c>
      <c r="Q224" s="261">
        <f>'LK 20'!D10</f>
        <v>91</v>
      </c>
      <c r="R224" s="262">
        <f t="shared" si="47"/>
        <v>2.4300000000000002</v>
      </c>
    </row>
    <row r="225" spans="2:18" x14ac:dyDescent="0.25">
      <c r="B225" s="254">
        <v>217</v>
      </c>
      <c r="C225" s="267" t="s">
        <v>445</v>
      </c>
      <c r="D225" s="256" t="str">
        <f t="shared" si="46"/>
        <v>LK.20.9</v>
      </c>
      <c r="E225" s="256" t="s">
        <v>892</v>
      </c>
      <c r="F225" s="257">
        <v>4</v>
      </c>
      <c r="G225" s="305" t="s">
        <v>1117</v>
      </c>
      <c r="H225" s="258" t="s">
        <v>661</v>
      </c>
      <c r="I225" s="258" t="s">
        <v>662</v>
      </c>
      <c r="J225" s="258" t="s">
        <v>663</v>
      </c>
      <c r="K225" s="259">
        <f>'LK 20'!F11</f>
        <v>68.099999999999994</v>
      </c>
      <c r="L225" s="259">
        <f>'LK 20'!G11</f>
        <v>69.599999999999994</v>
      </c>
      <c r="M225" s="259">
        <f>'LK 20'!H11</f>
        <v>69.599999999999994</v>
      </c>
      <c r="N225" s="259">
        <f>'LK 20'!I11</f>
        <v>37.9</v>
      </c>
      <c r="O225" s="260">
        <f t="shared" si="42"/>
        <v>69.599999999999994</v>
      </c>
      <c r="P225" s="260">
        <f t="shared" si="43"/>
        <v>245.2</v>
      </c>
      <c r="Q225" s="261">
        <f>'LK 20'!D11</f>
        <v>111.52</v>
      </c>
      <c r="R225" s="262">
        <f t="shared" si="47"/>
        <v>2.4300000000000002</v>
      </c>
    </row>
    <row r="226" spans="2:18" x14ac:dyDescent="0.25">
      <c r="B226" s="254">
        <v>218</v>
      </c>
      <c r="C226" s="267" t="s">
        <v>446</v>
      </c>
      <c r="D226" s="256" t="str">
        <f t="shared" si="46"/>
        <v>LK.20.10</v>
      </c>
      <c r="E226" s="256" t="s">
        <v>893</v>
      </c>
      <c r="F226" s="257">
        <v>4</v>
      </c>
      <c r="G226" s="305"/>
      <c r="H226" s="258" t="s">
        <v>664</v>
      </c>
      <c r="I226" s="258" t="s">
        <v>665</v>
      </c>
      <c r="J226" s="258" t="s">
        <v>663</v>
      </c>
      <c r="K226" s="259">
        <f>'LK 20'!F12</f>
        <v>67.8</v>
      </c>
      <c r="L226" s="259">
        <f>'LK 20'!G12</f>
        <v>69.599999999999994</v>
      </c>
      <c r="M226" s="259">
        <f>'LK 20'!H12</f>
        <v>69.599999999999994</v>
      </c>
      <c r="N226" s="259">
        <f>'LK 20'!I12</f>
        <v>42.7</v>
      </c>
      <c r="O226" s="260">
        <f t="shared" si="42"/>
        <v>69.599999999999994</v>
      </c>
      <c r="P226" s="260">
        <f t="shared" si="43"/>
        <v>249.7</v>
      </c>
      <c r="Q226" s="261">
        <f>'LK 20'!D12</f>
        <v>79.67</v>
      </c>
      <c r="R226" s="262">
        <f t="shared" si="47"/>
        <v>2.4300000000000002</v>
      </c>
    </row>
    <row r="227" spans="2:18" x14ac:dyDescent="0.25">
      <c r="B227" s="254">
        <v>219</v>
      </c>
      <c r="C227" s="267" t="s">
        <v>447</v>
      </c>
      <c r="D227" s="256" t="str">
        <f t="shared" si="46"/>
        <v>LK.20.11</v>
      </c>
      <c r="E227" s="256" t="s">
        <v>894</v>
      </c>
      <c r="F227" s="257">
        <v>4</v>
      </c>
      <c r="G227" s="305"/>
      <c r="H227" s="258" t="s">
        <v>664</v>
      </c>
      <c r="I227" s="258" t="s">
        <v>665</v>
      </c>
      <c r="J227" s="258" t="s">
        <v>663</v>
      </c>
      <c r="K227" s="259">
        <f>'LK 20'!F13</f>
        <v>67.8</v>
      </c>
      <c r="L227" s="259">
        <f>'LK 20'!G13</f>
        <v>69.599999999999994</v>
      </c>
      <c r="M227" s="259">
        <f>'LK 20'!H13</f>
        <v>69.599999999999994</v>
      </c>
      <c r="N227" s="259">
        <f>'LK 20'!I13</f>
        <v>38.1</v>
      </c>
      <c r="O227" s="260">
        <f t="shared" si="42"/>
        <v>69.599999999999994</v>
      </c>
      <c r="P227" s="260">
        <f t="shared" si="43"/>
        <v>245.09999999999997</v>
      </c>
      <c r="Q227" s="261">
        <f>'LK 20'!D13</f>
        <v>79.67</v>
      </c>
      <c r="R227" s="262">
        <f t="shared" si="47"/>
        <v>2.4300000000000002</v>
      </c>
    </row>
    <row r="228" spans="2:18" x14ac:dyDescent="0.25">
      <c r="B228" s="254">
        <v>220</v>
      </c>
      <c r="C228" s="267" t="s">
        <v>448</v>
      </c>
      <c r="D228" s="256" t="str">
        <f t="shared" si="46"/>
        <v>LK.20.12</v>
      </c>
      <c r="E228" s="256" t="s">
        <v>895</v>
      </c>
      <c r="F228" s="257">
        <v>4</v>
      </c>
      <c r="G228" s="305"/>
      <c r="H228" s="258" t="s">
        <v>664</v>
      </c>
      <c r="I228" s="258" t="s">
        <v>662</v>
      </c>
      <c r="J228" s="258" t="s">
        <v>663</v>
      </c>
      <c r="K228" s="259">
        <f>'LK 20'!F14</f>
        <v>67.8</v>
      </c>
      <c r="L228" s="259">
        <f>'LK 20'!G14</f>
        <v>69.599999999999994</v>
      </c>
      <c r="M228" s="259">
        <f>'LK 20'!H14</f>
        <v>69.599999999999994</v>
      </c>
      <c r="N228" s="259">
        <f>'LK 20'!I14</f>
        <v>38.1</v>
      </c>
      <c r="O228" s="260">
        <f t="shared" si="42"/>
        <v>69.599999999999994</v>
      </c>
      <c r="P228" s="260">
        <f t="shared" si="43"/>
        <v>245.09999999999997</v>
      </c>
      <c r="Q228" s="261">
        <f>'LK 20'!D14</f>
        <v>79.67</v>
      </c>
      <c r="R228" s="262">
        <f t="shared" si="47"/>
        <v>2.4300000000000002</v>
      </c>
    </row>
    <row r="229" spans="2:18" x14ac:dyDescent="0.25">
      <c r="B229" s="254">
        <v>221</v>
      </c>
      <c r="C229" s="267" t="s">
        <v>449</v>
      </c>
      <c r="D229" s="256" t="str">
        <f t="shared" si="46"/>
        <v>LK.20.13</v>
      </c>
      <c r="E229" s="256" t="s">
        <v>896</v>
      </c>
      <c r="F229" s="257">
        <v>4</v>
      </c>
      <c r="G229" s="305"/>
      <c r="H229" s="258" t="s">
        <v>664</v>
      </c>
      <c r="I229" s="258" t="s">
        <v>683</v>
      </c>
      <c r="J229" s="258" t="s">
        <v>663</v>
      </c>
      <c r="K229" s="259">
        <f>'LK 20'!F15</f>
        <v>67.8</v>
      </c>
      <c r="L229" s="259">
        <f>'LK 20'!G15</f>
        <v>69.599999999999994</v>
      </c>
      <c r="M229" s="259">
        <f>'LK 20'!H15</f>
        <v>69.599999999999994</v>
      </c>
      <c r="N229" s="259">
        <f>'LK 20'!I15</f>
        <v>42.7</v>
      </c>
      <c r="O229" s="260">
        <f t="shared" si="42"/>
        <v>69.599999999999994</v>
      </c>
      <c r="P229" s="260">
        <f t="shared" si="43"/>
        <v>249.7</v>
      </c>
      <c r="Q229" s="261">
        <f>'LK 20'!D15</f>
        <v>79.67</v>
      </c>
      <c r="R229" s="262">
        <f t="shared" si="47"/>
        <v>2.4300000000000002</v>
      </c>
    </row>
    <row r="230" spans="2:18" x14ac:dyDescent="0.25">
      <c r="B230" s="254">
        <v>222</v>
      </c>
      <c r="C230" s="267" t="s">
        <v>450</v>
      </c>
      <c r="D230" s="256" t="str">
        <f t="shared" si="46"/>
        <v>LK.20.14</v>
      </c>
      <c r="E230" s="256" t="s">
        <v>897</v>
      </c>
      <c r="F230" s="257">
        <v>4</v>
      </c>
      <c r="G230" s="305"/>
      <c r="H230" s="258" t="s">
        <v>664</v>
      </c>
      <c r="I230" s="258" t="s">
        <v>842</v>
      </c>
      <c r="J230" s="258" t="s">
        <v>663</v>
      </c>
      <c r="K230" s="259">
        <f>'LK 20'!F16</f>
        <v>67.8</v>
      </c>
      <c r="L230" s="259">
        <f>'LK 20'!G16</f>
        <v>69.599999999999994</v>
      </c>
      <c r="M230" s="259">
        <f>'LK 20'!H16</f>
        <v>69.599999999999994</v>
      </c>
      <c r="N230" s="259">
        <f>'LK 20'!I16</f>
        <v>42.7</v>
      </c>
      <c r="O230" s="260">
        <f t="shared" si="42"/>
        <v>69.599999999999994</v>
      </c>
      <c r="P230" s="260">
        <f t="shared" si="43"/>
        <v>249.7</v>
      </c>
      <c r="Q230" s="261">
        <f>'LK 20'!D16</f>
        <v>79.67</v>
      </c>
      <c r="R230" s="262">
        <f t="shared" si="47"/>
        <v>2.4300000000000002</v>
      </c>
    </row>
    <row r="231" spans="2:18" x14ac:dyDescent="0.25">
      <c r="B231" s="254">
        <v>223</v>
      </c>
      <c r="C231" s="267" t="s">
        <v>451</v>
      </c>
      <c r="D231" s="256" t="str">
        <f t="shared" si="46"/>
        <v>LK.20.15</v>
      </c>
      <c r="E231" s="256" t="s">
        <v>898</v>
      </c>
      <c r="F231" s="257">
        <v>4</v>
      </c>
      <c r="G231" s="305"/>
      <c r="H231" s="258" t="s">
        <v>661</v>
      </c>
      <c r="I231" s="258" t="s">
        <v>662</v>
      </c>
      <c r="J231" s="258" t="s">
        <v>663</v>
      </c>
      <c r="K231" s="259">
        <f>'LK 20'!F17</f>
        <v>104.9</v>
      </c>
      <c r="L231" s="259">
        <f>'LK 20'!G17</f>
        <v>113</v>
      </c>
      <c r="M231" s="259">
        <f>'LK 20'!H17</f>
        <v>113</v>
      </c>
      <c r="N231" s="259">
        <f>'LK 20'!I17</f>
        <v>75.400000000000006</v>
      </c>
      <c r="O231" s="260">
        <f t="shared" si="42"/>
        <v>113</v>
      </c>
      <c r="P231" s="260">
        <f t="shared" si="43"/>
        <v>406.29999999999995</v>
      </c>
      <c r="Q231" s="261">
        <f>'LK 20'!D17</f>
        <v>137.76</v>
      </c>
      <c r="R231" s="262">
        <f t="shared" si="47"/>
        <v>2.4300000000000002</v>
      </c>
    </row>
    <row r="232" spans="2:18" x14ac:dyDescent="0.25">
      <c r="B232" s="254">
        <v>224</v>
      </c>
      <c r="C232" s="267" t="s">
        <v>452</v>
      </c>
      <c r="D232" s="256" t="str">
        <f>+C232</f>
        <v>LK.21-1</v>
      </c>
      <c r="E232" s="256" t="s">
        <v>899</v>
      </c>
      <c r="F232" s="257">
        <v>4</v>
      </c>
      <c r="G232" s="305" t="s">
        <v>1118</v>
      </c>
      <c r="H232" s="258" t="s">
        <v>661</v>
      </c>
      <c r="I232" s="258" t="s">
        <v>662</v>
      </c>
      <c r="J232" s="258" t="s">
        <v>681</v>
      </c>
      <c r="K232" s="259">
        <f>'LK 21'!F3</f>
        <v>75.916750000600004</v>
      </c>
      <c r="L232" s="259">
        <f>'LK 21'!G3</f>
        <v>78.000000000900002</v>
      </c>
      <c r="M232" s="259">
        <f>'LK 21'!H3</f>
        <v>78.000000000900002</v>
      </c>
      <c r="N232" s="259">
        <f>'LK 21'!I3</f>
        <v>41.070000000599997</v>
      </c>
      <c r="O232" s="260">
        <f t="shared" si="42"/>
        <v>78.000000000900002</v>
      </c>
      <c r="P232" s="260">
        <f t="shared" si="43"/>
        <v>272.986750003</v>
      </c>
      <c r="Q232" s="261">
        <f>'LK 21'!D3</f>
        <v>120</v>
      </c>
      <c r="R232" s="262">
        <f>0.81*3</f>
        <v>2.4300000000000002</v>
      </c>
    </row>
    <row r="233" spans="2:18" x14ac:dyDescent="0.25">
      <c r="B233" s="254">
        <v>225</v>
      </c>
      <c r="C233" s="267" t="s">
        <v>453</v>
      </c>
      <c r="D233" s="256" t="str">
        <f t="shared" ref="D233:D244" si="48">+C233</f>
        <v>LK.21-2</v>
      </c>
      <c r="E233" s="256" t="s">
        <v>900</v>
      </c>
      <c r="F233" s="257">
        <v>4</v>
      </c>
      <c r="G233" s="305"/>
      <c r="H233" s="258" t="s">
        <v>664</v>
      </c>
      <c r="I233" s="258" t="s">
        <v>665</v>
      </c>
      <c r="J233" s="258" t="s">
        <v>681</v>
      </c>
      <c r="K233" s="259">
        <f>'LK 21'!F4</f>
        <v>75.695599999999999</v>
      </c>
      <c r="L233" s="259">
        <f>'LK 21'!G4</f>
        <v>78.000000000300005</v>
      </c>
      <c r="M233" s="259">
        <f>'LK 21'!H4</f>
        <v>78.000000000300005</v>
      </c>
      <c r="N233" s="259">
        <f>'LK 21'!I4</f>
        <v>41.255625000599998</v>
      </c>
      <c r="O233" s="260">
        <f t="shared" si="42"/>
        <v>78.000000000300005</v>
      </c>
      <c r="P233" s="260">
        <f t="shared" si="43"/>
        <v>272.95122500119999</v>
      </c>
      <c r="Q233" s="261">
        <f>'LK 21'!D4</f>
        <v>90</v>
      </c>
      <c r="R233" s="262">
        <f t="shared" ref="R233:R244" si="49">0.81*3</f>
        <v>2.4300000000000002</v>
      </c>
    </row>
    <row r="234" spans="2:18" x14ac:dyDescent="0.25">
      <c r="B234" s="254">
        <v>226</v>
      </c>
      <c r="C234" s="267" t="s">
        <v>454</v>
      </c>
      <c r="D234" s="256" t="str">
        <f t="shared" si="48"/>
        <v>LK.21-3</v>
      </c>
      <c r="E234" s="256" t="s">
        <v>901</v>
      </c>
      <c r="F234" s="257">
        <v>4</v>
      </c>
      <c r="G234" s="305"/>
      <c r="H234" s="258" t="s">
        <v>664</v>
      </c>
      <c r="I234" s="258" t="s">
        <v>665</v>
      </c>
      <c r="J234" s="258" t="s">
        <v>681</v>
      </c>
      <c r="K234" s="259">
        <f>'LK 21'!F5</f>
        <v>75.695599999999999</v>
      </c>
      <c r="L234" s="259">
        <f>'LK 21'!G5</f>
        <v>78.000000000300005</v>
      </c>
      <c r="M234" s="259">
        <f>'LK 21'!H5</f>
        <v>78.000000000300005</v>
      </c>
      <c r="N234" s="259">
        <f>'LK 21'!I5</f>
        <v>46.770000000300001</v>
      </c>
      <c r="O234" s="260">
        <f t="shared" si="42"/>
        <v>78.000000000300005</v>
      </c>
      <c r="P234" s="260">
        <f t="shared" si="43"/>
        <v>278.4656000009</v>
      </c>
      <c r="Q234" s="261">
        <f>'LK 21'!D5</f>
        <v>90</v>
      </c>
      <c r="R234" s="262">
        <f t="shared" si="49"/>
        <v>2.4300000000000002</v>
      </c>
    </row>
    <row r="235" spans="2:18" x14ac:dyDescent="0.25">
      <c r="B235" s="254">
        <v>227</v>
      </c>
      <c r="C235" s="267" t="s">
        <v>455</v>
      </c>
      <c r="D235" s="256" t="str">
        <f t="shared" si="48"/>
        <v>LK.21-4</v>
      </c>
      <c r="E235" s="256" t="s">
        <v>902</v>
      </c>
      <c r="F235" s="257">
        <v>4</v>
      </c>
      <c r="G235" s="305"/>
      <c r="H235" s="258" t="s">
        <v>664</v>
      </c>
      <c r="I235" s="258" t="s">
        <v>665</v>
      </c>
      <c r="J235" s="258" t="s">
        <v>681</v>
      </c>
      <c r="K235" s="259">
        <f>'LK 21'!F6</f>
        <v>75.695599999999999</v>
      </c>
      <c r="L235" s="259">
        <f>'LK 21'!G6</f>
        <v>78.000000000300005</v>
      </c>
      <c r="M235" s="259">
        <f>'LK 21'!H6</f>
        <v>78.000000000300005</v>
      </c>
      <c r="N235" s="259">
        <f>'LK 21'!I6</f>
        <v>46.770000000300001</v>
      </c>
      <c r="O235" s="260">
        <f t="shared" si="42"/>
        <v>78.000000000300005</v>
      </c>
      <c r="P235" s="260">
        <f t="shared" si="43"/>
        <v>278.4656000009</v>
      </c>
      <c r="Q235" s="261">
        <f>'LK 21'!D6</f>
        <v>90</v>
      </c>
      <c r="R235" s="262">
        <f t="shared" si="49"/>
        <v>2.4300000000000002</v>
      </c>
    </row>
    <row r="236" spans="2:18" x14ac:dyDescent="0.25">
      <c r="B236" s="254">
        <v>228</v>
      </c>
      <c r="C236" s="267" t="s">
        <v>456</v>
      </c>
      <c r="D236" s="256" t="str">
        <f t="shared" si="48"/>
        <v>LK.21-5</v>
      </c>
      <c r="E236" s="256" t="s">
        <v>903</v>
      </c>
      <c r="F236" s="257">
        <v>4</v>
      </c>
      <c r="G236" s="305"/>
      <c r="H236" s="258" t="s">
        <v>664</v>
      </c>
      <c r="I236" s="258" t="s">
        <v>665</v>
      </c>
      <c r="J236" s="258" t="s">
        <v>681</v>
      </c>
      <c r="K236" s="259">
        <f>'LK 21'!F7</f>
        <v>75.695599999999999</v>
      </c>
      <c r="L236" s="259">
        <f>'LK 21'!G7</f>
        <v>78.000000000300005</v>
      </c>
      <c r="M236" s="259">
        <f>'LK 21'!H7</f>
        <v>78.000000000300005</v>
      </c>
      <c r="N236" s="259">
        <f>'LK 21'!I7</f>
        <v>41.255625000599998</v>
      </c>
      <c r="O236" s="260">
        <f t="shared" si="42"/>
        <v>78.000000000300005</v>
      </c>
      <c r="P236" s="260">
        <f t="shared" si="43"/>
        <v>272.95122500119999</v>
      </c>
      <c r="Q236" s="261">
        <f>'LK 21'!D7</f>
        <v>90</v>
      </c>
      <c r="R236" s="262">
        <f t="shared" si="49"/>
        <v>2.4300000000000002</v>
      </c>
    </row>
    <row r="237" spans="2:18" x14ac:dyDescent="0.25">
      <c r="B237" s="254">
        <v>229</v>
      </c>
      <c r="C237" s="267" t="s">
        <v>457</v>
      </c>
      <c r="D237" s="256" t="str">
        <f t="shared" si="48"/>
        <v>LK.21-6</v>
      </c>
      <c r="E237" s="256" t="s">
        <v>904</v>
      </c>
      <c r="F237" s="257">
        <v>4</v>
      </c>
      <c r="G237" s="305"/>
      <c r="H237" s="258" t="s">
        <v>661</v>
      </c>
      <c r="I237" s="258" t="s">
        <v>662</v>
      </c>
      <c r="J237" s="258" t="s">
        <v>681</v>
      </c>
      <c r="K237" s="259">
        <f>'LK 21'!F8</f>
        <v>75.916749999999993</v>
      </c>
      <c r="L237" s="259">
        <f>'LK 21'!G8</f>
        <v>78.000000000300005</v>
      </c>
      <c r="M237" s="259">
        <f>'LK 21'!H8</f>
        <v>78.000000000300005</v>
      </c>
      <c r="N237" s="259">
        <f>'LK 21'!I8</f>
        <v>41.070000000299999</v>
      </c>
      <c r="O237" s="260">
        <f t="shared" si="42"/>
        <v>78.000000000300005</v>
      </c>
      <c r="P237" s="260">
        <f t="shared" si="43"/>
        <v>272.98675000090003</v>
      </c>
      <c r="Q237" s="261">
        <f>'LK 21'!D8</f>
        <v>120</v>
      </c>
      <c r="R237" s="262">
        <f t="shared" si="49"/>
        <v>2.4300000000000002</v>
      </c>
    </row>
    <row r="238" spans="2:18" x14ac:dyDescent="0.25">
      <c r="B238" s="254">
        <v>230</v>
      </c>
      <c r="C238" s="267" t="s">
        <v>458</v>
      </c>
      <c r="D238" s="256" t="str">
        <f t="shared" si="48"/>
        <v>LK.21-7</v>
      </c>
      <c r="E238" s="256" t="s">
        <v>905</v>
      </c>
      <c r="F238" s="257">
        <v>4</v>
      </c>
      <c r="G238" s="305" t="s">
        <v>1119</v>
      </c>
      <c r="H238" s="258" t="s">
        <v>661</v>
      </c>
      <c r="I238" s="258" t="s">
        <v>662</v>
      </c>
      <c r="J238" s="258" t="s">
        <v>663</v>
      </c>
      <c r="K238" s="259">
        <f>'LK 21'!F9</f>
        <v>63.415500000000002</v>
      </c>
      <c r="L238" s="259">
        <f>'LK 21'!G9</f>
        <v>64.999999999600007</v>
      </c>
      <c r="M238" s="259">
        <f>'LK 21'!H9</f>
        <v>64.999999999600007</v>
      </c>
      <c r="N238" s="259">
        <f>'LK 21'!I9</f>
        <v>34.225000000000001</v>
      </c>
      <c r="O238" s="260">
        <f t="shared" si="42"/>
        <v>64.999999999600007</v>
      </c>
      <c r="P238" s="260">
        <f t="shared" si="43"/>
        <v>227.64049999919999</v>
      </c>
      <c r="Q238" s="261">
        <f>'LK 21'!D9</f>
        <v>105</v>
      </c>
      <c r="R238" s="262">
        <f t="shared" si="49"/>
        <v>2.4300000000000002</v>
      </c>
    </row>
    <row r="239" spans="2:18" x14ac:dyDescent="0.25">
      <c r="B239" s="254">
        <v>231</v>
      </c>
      <c r="C239" s="267" t="s">
        <v>459</v>
      </c>
      <c r="D239" s="256" t="str">
        <f t="shared" si="48"/>
        <v>LK.21-8</v>
      </c>
      <c r="E239" s="256" t="s">
        <v>907</v>
      </c>
      <c r="F239" s="257">
        <v>4</v>
      </c>
      <c r="G239" s="305"/>
      <c r="H239" s="258" t="s">
        <v>664</v>
      </c>
      <c r="I239" s="258" t="s">
        <v>665</v>
      </c>
      <c r="J239" s="258" t="s">
        <v>663</v>
      </c>
      <c r="K239" s="259">
        <f>'LK 21'!F10</f>
        <v>63.196849999999998</v>
      </c>
      <c r="L239" s="259">
        <f>'LK 21'!G10</f>
        <v>64.999999999600007</v>
      </c>
      <c r="M239" s="259">
        <f>'LK 21'!H10</f>
        <v>64.999999999600007</v>
      </c>
      <c r="N239" s="259">
        <f>'LK 21'!I10</f>
        <v>34.410625000300001</v>
      </c>
      <c r="O239" s="260">
        <f t="shared" si="42"/>
        <v>64.999999999600007</v>
      </c>
      <c r="P239" s="260">
        <f t="shared" si="43"/>
        <v>227.60747499950003</v>
      </c>
      <c r="Q239" s="261">
        <f>'LK 21'!D10</f>
        <v>75</v>
      </c>
      <c r="R239" s="262">
        <f t="shared" si="49"/>
        <v>2.4300000000000002</v>
      </c>
    </row>
    <row r="240" spans="2:18" x14ac:dyDescent="0.25">
      <c r="B240" s="254">
        <v>232</v>
      </c>
      <c r="C240" s="267" t="s">
        <v>460</v>
      </c>
      <c r="D240" s="256" t="str">
        <f t="shared" si="48"/>
        <v>LK.21-9</v>
      </c>
      <c r="E240" s="256" t="s">
        <v>908</v>
      </c>
      <c r="F240" s="257">
        <v>4</v>
      </c>
      <c r="G240" s="305"/>
      <c r="H240" s="258" t="s">
        <v>664</v>
      </c>
      <c r="I240" s="258" t="s">
        <v>665</v>
      </c>
      <c r="J240" s="258" t="s">
        <v>663</v>
      </c>
      <c r="K240" s="259">
        <f>'LK 21'!F11</f>
        <v>63.196849999999998</v>
      </c>
      <c r="L240" s="259">
        <f>'LK 21'!G11</f>
        <v>64.999999999600007</v>
      </c>
      <c r="M240" s="259">
        <f>'LK 21'!H11</f>
        <v>64.999999999600007</v>
      </c>
      <c r="N240" s="259">
        <f>'LK 21'!I11</f>
        <v>38.974999999600001</v>
      </c>
      <c r="O240" s="260">
        <f t="shared" si="42"/>
        <v>64.999999999600007</v>
      </c>
      <c r="P240" s="260">
        <f t="shared" si="43"/>
        <v>232.17184999880004</v>
      </c>
      <c r="Q240" s="261">
        <f>'LK 21'!D11</f>
        <v>75</v>
      </c>
      <c r="R240" s="262">
        <f t="shared" si="49"/>
        <v>2.4300000000000002</v>
      </c>
    </row>
    <row r="241" spans="2:18" x14ac:dyDescent="0.25">
      <c r="B241" s="254">
        <v>233</v>
      </c>
      <c r="C241" s="267" t="s">
        <v>461</v>
      </c>
      <c r="D241" s="256" t="str">
        <f t="shared" si="48"/>
        <v>LK.21-10</v>
      </c>
      <c r="E241" s="256" t="s">
        <v>909</v>
      </c>
      <c r="F241" s="257">
        <v>4</v>
      </c>
      <c r="G241" s="305"/>
      <c r="H241" s="258" t="s">
        <v>664</v>
      </c>
      <c r="I241" s="258" t="s">
        <v>662</v>
      </c>
      <c r="J241" s="258" t="s">
        <v>663</v>
      </c>
      <c r="K241" s="259">
        <f>'LK 21'!F12</f>
        <v>63.196849999999998</v>
      </c>
      <c r="L241" s="259">
        <f>'LK 21'!G12</f>
        <v>64.999999999600007</v>
      </c>
      <c r="M241" s="259">
        <f>'LK 21'!H12</f>
        <v>64.999999999600007</v>
      </c>
      <c r="N241" s="259">
        <f>'LK 21'!I12</f>
        <v>38.974999999600001</v>
      </c>
      <c r="O241" s="260">
        <f t="shared" si="42"/>
        <v>64.999999999600007</v>
      </c>
      <c r="P241" s="260">
        <f t="shared" si="43"/>
        <v>232.17184999880004</v>
      </c>
      <c r="Q241" s="261">
        <f>'LK 21'!D12</f>
        <v>75</v>
      </c>
      <c r="R241" s="262">
        <f t="shared" si="49"/>
        <v>2.4300000000000002</v>
      </c>
    </row>
    <row r="242" spans="2:18" x14ac:dyDescent="0.25">
      <c r="B242" s="254">
        <v>234</v>
      </c>
      <c r="C242" s="267" t="s">
        <v>462</v>
      </c>
      <c r="D242" s="256" t="str">
        <f t="shared" si="48"/>
        <v>LK.21-11</v>
      </c>
      <c r="E242" s="256" t="s">
        <v>910</v>
      </c>
      <c r="F242" s="257">
        <v>4</v>
      </c>
      <c r="G242" s="305"/>
      <c r="H242" s="258" t="s">
        <v>664</v>
      </c>
      <c r="I242" s="258" t="s">
        <v>683</v>
      </c>
      <c r="J242" s="258" t="s">
        <v>663</v>
      </c>
      <c r="K242" s="259">
        <f>'LK 21'!F13</f>
        <v>63.196849999999998</v>
      </c>
      <c r="L242" s="259">
        <f>'LK 21'!G13</f>
        <v>64.999999999600007</v>
      </c>
      <c r="M242" s="259">
        <f>'LK 21'!H13</f>
        <v>64.999999999600007</v>
      </c>
      <c r="N242" s="259">
        <f>'LK 21'!I13</f>
        <v>38.974999999600001</v>
      </c>
      <c r="O242" s="260">
        <f t="shared" si="42"/>
        <v>64.999999999600007</v>
      </c>
      <c r="P242" s="260">
        <f t="shared" si="43"/>
        <v>232.17184999880004</v>
      </c>
      <c r="Q242" s="261">
        <f>'LK 21'!D13</f>
        <v>75</v>
      </c>
      <c r="R242" s="262">
        <f t="shared" si="49"/>
        <v>2.4300000000000002</v>
      </c>
    </row>
    <row r="243" spans="2:18" x14ac:dyDescent="0.25">
      <c r="B243" s="254">
        <v>235</v>
      </c>
      <c r="C243" s="267" t="s">
        <v>463</v>
      </c>
      <c r="D243" s="256" t="str">
        <f t="shared" si="48"/>
        <v>LK.21-12</v>
      </c>
      <c r="E243" s="256" t="s">
        <v>911</v>
      </c>
      <c r="F243" s="257">
        <v>4</v>
      </c>
      <c r="G243" s="305"/>
      <c r="H243" s="258" t="s">
        <v>664</v>
      </c>
      <c r="I243" s="258" t="s">
        <v>842</v>
      </c>
      <c r="J243" s="258" t="s">
        <v>663</v>
      </c>
      <c r="K243" s="259">
        <f>'LK 21'!F14</f>
        <v>63.196849999999998</v>
      </c>
      <c r="L243" s="259">
        <f>'LK 21'!G14</f>
        <v>64.999999999600007</v>
      </c>
      <c r="M243" s="259">
        <f>'LK 21'!H14</f>
        <v>64.999999999600007</v>
      </c>
      <c r="N243" s="259">
        <f>'LK 21'!I14</f>
        <v>34.410625000300001</v>
      </c>
      <c r="O243" s="260">
        <f t="shared" si="42"/>
        <v>64.999999999600007</v>
      </c>
      <c r="P243" s="260">
        <f t="shared" si="43"/>
        <v>227.60747499950003</v>
      </c>
      <c r="Q243" s="261">
        <f>'LK 21'!D14</f>
        <v>75</v>
      </c>
      <c r="R243" s="262">
        <f t="shared" si="49"/>
        <v>2.4300000000000002</v>
      </c>
    </row>
    <row r="244" spans="2:18" x14ac:dyDescent="0.25">
      <c r="B244" s="254">
        <v>236</v>
      </c>
      <c r="C244" s="267" t="s">
        <v>464</v>
      </c>
      <c r="D244" s="256" t="str">
        <f t="shared" si="48"/>
        <v>LK.21-13</v>
      </c>
      <c r="E244" s="256" t="s">
        <v>912</v>
      </c>
      <c r="F244" s="257">
        <v>4</v>
      </c>
      <c r="G244" s="305"/>
      <c r="H244" s="258" t="s">
        <v>661</v>
      </c>
      <c r="I244" s="258" t="s">
        <v>662</v>
      </c>
      <c r="J244" s="258" t="s">
        <v>663</v>
      </c>
      <c r="K244" s="259">
        <f>'LK 21'!F15</f>
        <v>63.436250000000001</v>
      </c>
      <c r="L244" s="259">
        <f>'LK 21'!G15</f>
        <v>64.999999999600007</v>
      </c>
      <c r="M244" s="259">
        <f>'LK 21'!H15</f>
        <v>64.999999999600007</v>
      </c>
      <c r="N244" s="259">
        <f>'LK 21'!I15</f>
        <v>34.225000000000001</v>
      </c>
      <c r="O244" s="260">
        <f t="shared" si="42"/>
        <v>64.999999999600007</v>
      </c>
      <c r="P244" s="260">
        <f t="shared" si="43"/>
        <v>227.66124999920001</v>
      </c>
      <c r="Q244" s="261">
        <f>'LK 21'!D15</f>
        <v>105</v>
      </c>
      <c r="R244" s="262">
        <f t="shared" si="49"/>
        <v>2.4300000000000002</v>
      </c>
    </row>
    <row r="245" spans="2:18" x14ac:dyDescent="0.25">
      <c r="B245" s="254">
        <v>237</v>
      </c>
      <c r="C245" s="267" t="s">
        <v>465</v>
      </c>
      <c r="D245" s="256" t="str">
        <f>+C245</f>
        <v>LK.22-1</v>
      </c>
      <c r="E245" s="256" t="s">
        <v>913</v>
      </c>
      <c r="F245" s="257">
        <v>4</v>
      </c>
      <c r="G245" s="305" t="s">
        <v>1120</v>
      </c>
      <c r="H245" s="258" t="s">
        <v>661</v>
      </c>
      <c r="I245" s="258" t="s">
        <v>662</v>
      </c>
      <c r="J245" s="258" t="s">
        <v>681</v>
      </c>
      <c r="K245" s="259">
        <f>'LK 22'!F3</f>
        <v>68.408649999700003</v>
      </c>
      <c r="L245" s="259">
        <f>'LK 22'!G3</f>
        <v>69.999999997800003</v>
      </c>
      <c r="M245" s="259">
        <f>'LK 22'!H3</f>
        <v>69.999999997800003</v>
      </c>
      <c r="N245" s="259">
        <f>'LK 22'!I3</f>
        <v>36.700000000000003</v>
      </c>
      <c r="O245" s="260">
        <f t="shared" si="42"/>
        <v>69.999999997800003</v>
      </c>
      <c r="P245" s="260">
        <f t="shared" si="43"/>
        <v>245.10864999529997</v>
      </c>
      <c r="Q245" s="261">
        <f>'LK 22'!D3</f>
        <v>112</v>
      </c>
      <c r="R245" s="262">
        <f>0.81*3</f>
        <v>2.4300000000000002</v>
      </c>
    </row>
    <row r="246" spans="2:18" x14ac:dyDescent="0.25">
      <c r="B246" s="254">
        <v>238</v>
      </c>
      <c r="C246" s="267" t="s">
        <v>466</v>
      </c>
      <c r="D246" s="256" t="str">
        <f t="shared" ref="D246:D257" si="50">+C246</f>
        <v>LK.22-2</v>
      </c>
      <c r="E246" s="256" t="s">
        <v>914</v>
      </c>
      <c r="F246" s="257">
        <v>4</v>
      </c>
      <c r="G246" s="305"/>
      <c r="H246" s="258" t="s">
        <v>664</v>
      </c>
      <c r="I246" s="258" t="s">
        <v>665</v>
      </c>
      <c r="J246" s="258" t="s">
        <v>681</v>
      </c>
      <c r="K246" s="259">
        <f>'LK 22'!F4</f>
        <v>68.1910999997</v>
      </c>
      <c r="L246" s="259">
        <f>'LK 22'!G4</f>
        <v>69.999999997800003</v>
      </c>
      <c r="M246" s="259">
        <f>'LK 22'!H4</f>
        <v>69.999999997800003</v>
      </c>
      <c r="N246" s="259">
        <f>'LK 22'!I4</f>
        <v>36.9</v>
      </c>
      <c r="O246" s="260">
        <f t="shared" si="42"/>
        <v>69.999999997800003</v>
      </c>
      <c r="P246" s="260">
        <f t="shared" si="43"/>
        <v>245.09109999530003</v>
      </c>
      <c r="Q246" s="261">
        <f>'LK 22'!D4</f>
        <v>80</v>
      </c>
      <c r="R246" s="262">
        <f t="shared" ref="R246:R257" si="51">0.81*3</f>
        <v>2.4300000000000002</v>
      </c>
    </row>
    <row r="247" spans="2:18" x14ac:dyDescent="0.25">
      <c r="B247" s="254">
        <v>239</v>
      </c>
      <c r="C247" s="267" t="s">
        <v>467</v>
      </c>
      <c r="D247" s="256" t="str">
        <f t="shared" si="50"/>
        <v>LK.22-3</v>
      </c>
      <c r="E247" s="256" t="s">
        <v>915</v>
      </c>
      <c r="F247" s="257">
        <v>4</v>
      </c>
      <c r="G247" s="305"/>
      <c r="H247" s="258" t="s">
        <v>664</v>
      </c>
      <c r="I247" s="258" t="s">
        <v>665</v>
      </c>
      <c r="J247" s="258" t="s">
        <v>681</v>
      </c>
      <c r="K247" s="259">
        <f>'LK 22'!F5</f>
        <v>68.1910999997</v>
      </c>
      <c r="L247" s="259">
        <f>'LK 22'!G5</f>
        <v>69.999999997800003</v>
      </c>
      <c r="M247" s="259">
        <f>'LK 22'!H5</f>
        <v>69.999999997800003</v>
      </c>
      <c r="N247" s="259">
        <f>'LK 22'!I5</f>
        <v>41.474999998199998</v>
      </c>
      <c r="O247" s="260">
        <f t="shared" si="42"/>
        <v>69.999999997800003</v>
      </c>
      <c r="P247" s="260">
        <f t="shared" si="43"/>
        <v>249.66609999350001</v>
      </c>
      <c r="Q247" s="261">
        <f>'LK 22'!D5</f>
        <v>80</v>
      </c>
      <c r="R247" s="262">
        <f t="shared" si="51"/>
        <v>2.4300000000000002</v>
      </c>
    </row>
    <row r="248" spans="2:18" x14ac:dyDescent="0.25">
      <c r="B248" s="254">
        <v>240</v>
      </c>
      <c r="C248" s="267" t="s">
        <v>468</v>
      </c>
      <c r="D248" s="256" t="str">
        <f t="shared" si="50"/>
        <v>LK.22-4</v>
      </c>
      <c r="E248" s="256" t="s">
        <v>916</v>
      </c>
      <c r="F248" s="257">
        <v>4</v>
      </c>
      <c r="G248" s="305"/>
      <c r="H248" s="258" t="s">
        <v>664</v>
      </c>
      <c r="I248" s="258" t="s">
        <v>665</v>
      </c>
      <c r="J248" s="258" t="s">
        <v>681</v>
      </c>
      <c r="K248" s="259">
        <f>'LK 22'!F6</f>
        <v>68.1910999997</v>
      </c>
      <c r="L248" s="259">
        <f>'LK 22'!G6</f>
        <v>69.999999997800003</v>
      </c>
      <c r="M248" s="259">
        <f>'LK 22'!H6</f>
        <v>69.999999997800003</v>
      </c>
      <c r="N248" s="259">
        <f>'LK 22'!I6</f>
        <v>41.474999998199998</v>
      </c>
      <c r="O248" s="260">
        <f t="shared" si="42"/>
        <v>69.999999997800003</v>
      </c>
      <c r="P248" s="260">
        <f t="shared" si="43"/>
        <v>249.66609999350001</v>
      </c>
      <c r="Q248" s="261">
        <f>'LK 22'!D6</f>
        <v>80</v>
      </c>
      <c r="R248" s="262">
        <f t="shared" si="51"/>
        <v>2.4300000000000002</v>
      </c>
    </row>
    <row r="249" spans="2:18" x14ac:dyDescent="0.25">
      <c r="B249" s="254">
        <v>241</v>
      </c>
      <c r="C249" s="267" t="s">
        <v>469</v>
      </c>
      <c r="D249" s="256" t="str">
        <f t="shared" si="50"/>
        <v>LK.22-5</v>
      </c>
      <c r="E249" s="256" t="s">
        <v>906</v>
      </c>
      <c r="F249" s="257">
        <v>4</v>
      </c>
      <c r="G249" s="305"/>
      <c r="H249" s="258" t="s">
        <v>664</v>
      </c>
      <c r="I249" s="258" t="s">
        <v>665</v>
      </c>
      <c r="J249" s="258" t="s">
        <v>681</v>
      </c>
      <c r="K249" s="259">
        <f>'LK 22'!F7</f>
        <v>68.1910999997</v>
      </c>
      <c r="L249" s="259">
        <f>'LK 22'!G7</f>
        <v>69.999999997800003</v>
      </c>
      <c r="M249" s="259">
        <f>'LK 22'!H7</f>
        <v>69.999999997800003</v>
      </c>
      <c r="N249" s="259">
        <f>'LK 22'!I7</f>
        <v>36.919749999899999</v>
      </c>
      <c r="O249" s="260">
        <f t="shared" si="42"/>
        <v>69.999999997800003</v>
      </c>
      <c r="P249" s="260">
        <f t="shared" si="43"/>
        <v>245.11084999520003</v>
      </c>
      <c r="Q249" s="261">
        <f>'LK 22'!D7</f>
        <v>80</v>
      </c>
      <c r="R249" s="262">
        <f t="shared" si="51"/>
        <v>2.4300000000000002</v>
      </c>
    </row>
    <row r="250" spans="2:18" x14ac:dyDescent="0.25">
      <c r="B250" s="254">
        <v>242</v>
      </c>
      <c r="C250" s="267" t="s">
        <v>470</v>
      </c>
      <c r="D250" s="256" t="str">
        <f t="shared" si="50"/>
        <v>LK.22-6</v>
      </c>
      <c r="E250" s="256" t="s">
        <v>917</v>
      </c>
      <c r="F250" s="257">
        <v>4</v>
      </c>
      <c r="G250" s="305"/>
      <c r="H250" s="258" t="s">
        <v>661</v>
      </c>
      <c r="I250" s="258" t="s">
        <v>662</v>
      </c>
      <c r="J250" s="258" t="s">
        <v>681</v>
      </c>
      <c r="K250" s="259">
        <f>'LK 22'!F8</f>
        <v>68.408649999700003</v>
      </c>
      <c r="L250" s="259">
        <f>'LK 22'!G8</f>
        <v>69.999999997800003</v>
      </c>
      <c r="M250" s="259">
        <f>'LK 22'!H8</f>
        <v>69.999999997800003</v>
      </c>
      <c r="N250" s="259">
        <f>'LK 22'!I8</f>
        <v>36.725000000000001</v>
      </c>
      <c r="O250" s="260">
        <f t="shared" si="42"/>
        <v>69.999999997800003</v>
      </c>
      <c r="P250" s="260">
        <f t="shared" si="43"/>
        <v>245.13364999529998</v>
      </c>
      <c r="Q250" s="261">
        <f>'LK 22'!D8</f>
        <v>112</v>
      </c>
      <c r="R250" s="262">
        <f t="shared" si="51"/>
        <v>2.4300000000000002</v>
      </c>
    </row>
    <row r="251" spans="2:18" x14ac:dyDescent="0.25">
      <c r="B251" s="254">
        <v>243</v>
      </c>
      <c r="C251" s="267" t="s">
        <v>471</v>
      </c>
      <c r="D251" s="256" t="str">
        <f t="shared" si="50"/>
        <v>LK.22-7</v>
      </c>
      <c r="E251" s="256" t="s">
        <v>918</v>
      </c>
      <c r="F251" s="257">
        <v>4</v>
      </c>
      <c r="G251" s="305" t="s">
        <v>1121</v>
      </c>
      <c r="H251" s="258" t="s">
        <v>661</v>
      </c>
      <c r="I251" s="258" t="s">
        <v>662</v>
      </c>
      <c r="J251" s="258" t="s">
        <v>663</v>
      </c>
      <c r="K251" s="259">
        <f>'LK 22'!F9</f>
        <v>52.66675</v>
      </c>
      <c r="L251" s="259">
        <f>'LK 22'!G9</f>
        <v>54</v>
      </c>
      <c r="M251" s="259">
        <f>'LK 22'!H9</f>
        <v>54</v>
      </c>
      <c r="N251" s="259">
        <f>'LK 22'!I9</f>
        <v>27.855</v>
      </c>
      <c r="O251" s="260">
        <f t="shared" si="42"/>
        <v>54</v>
      </c>
      <c r="P251" s="260">
        <f t="shared" si="43"/>
        <v>188.52175</v>
      </c>
      <c r="Q251" s="261">
        <f>'LK 22'!D9</f>
        <v>91</v>
      </c>
      <c r="R251" s="262">
        <f t="shared" si="51"/>
        <v>2.4300000000000002</v>
      </c>
    </row>
    <row r="252" spans="2:18" x14ac:dyDescent="0.25">
      <c r="B252" s="254">
        <v>244</v>
      </c>
      <c r="C252" s="267" t="s">
        <v>472</v>
      </c>
      <c r="D252" s="256" t="str">
        <f t="shared" si="50"/>
        <v>LK.22-8</v>
      </c>
      <c r="E252" s="256" t="s">
        <v>920</v>
      </c>
      <c r="F252" s="257">
        <v>4</v>
      </c>
      <c r="G252" s="305"/>
      <c r="H252" s="258" t="s">
        <v>664</v>
      </c>
      <c r="I252" s="258" t="s">
        <v>665</v>
      </c>
      <c r="J252" s="258" t="s">
        <v>663</v>
      </c>
      <c r="K252" s="259">
        <f>'LK 22'!F10</f>
        <v>52.445599999999999</v>
      </c>
      <c r="L252" s="259">
        <f>'LK 22'!G10</f>
        <v>54</v>
      </c>
      <c r="M252" s="259">
        <f>'LK 22'!H10</f>
        <v>54</v>
      </c>
      <c r="N252" s="259">
        <f>'LK 22'!I10</f>
        <v>32.130000000000003</v>
      </c>
      <c r="O252" s="260">
        <f t="shared" si="42"/>
        <v>54</v>
      </c>
      <c r="P252" s="260">
        <f t="shared" si="43"/>
        <v>192.57560000000001</v>
      </c>
      <c r="Q252" s="261">
        <f>'LK 22'!D10</f>
        <v>63</v>
      </c>
      <c r="R252" s="262">
        <f t="shared" si="51"/>
        <v>2.4300000000000002</v>
      </c>
    </row>
    <row r="253" spans="2:18" x14ac:dyDescent="0.25">
      <c r="B253" s="254">
        <v>245</v>
      </c>
      <c r="C253" s="267" t="s">
        <v>473</v>
      </c>
      <c r="D253" s="256" t="str">
        <f t="shared" si="50"/>
        <v>LK.22-9</v>
      </c>
      <c r="E253" s="256" t="s">
        <v>921</v>
      </c>
      <c r="F253" s="257">
        <v>4</v>
      </c>
      <c r="G253" s="305"/>
      <c r="H253" s="258" t="s">
        <v>664</v>
      </c>
      <c r="I253" s="258" t="s">
        <v>665</v>
      </c>
      <c r="J253" s="258" t="s">
        <v>663</v>
      </c>
      <c r="K253" s="259">
        <f>'LK 22'!F11</f>
        <v>52.445599999999999</v>
      </c>
      <c r="L253" s="259">
        <f>'LK 22'!G11</f>
        <v>54</v>
      </c>
      <c r="M253" s="259">
        <f>'LK 22'!H11</f>
        <v>54</v>
      </c>
      <c r="N253" s="259">
        <f>'LK 22'!I11</f>
        <v>28.040625000399999</v>
      </c>
      <c r="O253" s="260">
        <f t="shared" si="42"/>
        <v>54</v>
      </c>
      <c r="P253" s="260">
        <f t="shared" si="43"/>
        <v>188.4862250004</v>
      </c>
      <c r="Q253" s="261">
        <f>'LK 22'!D11</f>
        <v>63</v>
      </c>
      <c r="R253" s="262">
        <f t="shared" si="51"/>
        <v>2.4300000000000002</v>
      </c>
    </row>
    <row r="254" spans="2:18" x14ac:dyDescent="0.25">
      <c r="B254" s="254">
        <v>246</v>
      </c>
      <c r="C254" s="267" t="s">
        <v>474</v>
      </c>
      <c r="D254" s="256" t="str">
        <f t="shared" si="50"/>
        <v>LK.22-10</v>
      </c>
      <c r="E254" s="256" t="s">
        <v>922</v>
      </c>
      <c r="F254" s="257">
        <v>4</v>
      </c>
      <c r="G254" s="305"/>
      <c r="H254" s="258" t="s">
        <v>664</v>
      </c>
      <c r="I254" s="258" t="s">
        <v>662</v>
      </c>
      <c r="J254" s="258" t="s">
        <v>663</v>
      </c>
      <c r="K254" s="259">
        <f>'LK 22'!F12</f>
        <v>52.445599999999999</v>
      </c>
      <c r="L254" s="259">
        <f>'LK 22'!G12</f>
        <v>54</v>
      </c>
      <c r="M254" s="259">
        <f>'LK 22'!H12</f>
        <v>54</v>
      </c>
      <c r="N254" s="259">
        <f>'LK 22'!I12</f>
        <v>28.040625000399999</v>
      </c>
      <c r="O254" s="260">
        <f t="shared" si="42"/>
        <v>54</v>
      </c>
      <c r="P254" s="260">
        <f t="shared" si="43"/>
        <v>188.4862250004</v>
      </c>
      <c r="Q254" s="261">
        <f>'LK 22'!D12</f>
        <v>63</v>
      </c>
      <c r="R254" s="262">
        <f t="shared" si="51"/>
        <v>2.4300000000000002</v>
      </c>
    </row>
    <row r="255" spans="2:18" x14ac:dyDescent="0.25">
      <c r="B255" s="254">
        <v>247</v>
      </c>
      <c r="C255" s="267" t="s">
        <v>475</v>
      </c>
      <c r="D255" s="256" t="str">
        <f t="shared" si="50"/>
        <v>LK.22-11</v>
      </c>
      <c r="E255" s="256" t="s">
        <v>923</v>
      </c>
      <c r="F255" s="257">
        <v>4</v>
      </c>
      <c r="G255" s="305"/>
      <c r="H255" s="258" t="s">
        <v>664</v>
      </c>
      <c r="I255" s="258" t="s">
        <v>683</v>
      </c>
      <c r="J255" s="258" t="s">
        <v>663</v>
      </c>
      <c r="K255" s="259">
        <f>'LK 22'!F13</f>
        <v>52.445599999999999</v>
      </c>
      <c r="L255" s="259">
        <f>'LK 22'!G13</f>
        <v>54</v>
      </c>
      <c r="M255" s="259">
        <f>'LK 22'!H13</f>
        <v>54</v>
      </c>
      <c r="N255" s="259">
        <f>'LK 22'!I13</f>
        <v>32.130000000000003</v>
      </c>
      <c r="O255" s="260">
        <f t="shared" si="42"/>
        <v>54</v>
      </c>
      <c r="P255" s="260">
        <f t="shared" si="43"/>
        <v>192.57560000000001</v>
      </c>
      <c r="Q255" s="261">
        <f>'LK 22'!D13</f>
        <v>63</v>
      </c>
      <c r="R255" s="262">
        <f t="shared" si="51"/>
        <v>2.4300000000000002</v>
      </c>
    </row>
    <row r="256" spans="2:18" x14ac:dyDescent="0.25">
      <c r="B256" s="254">
        <v>248</v>
      </c>
      <c r="C256" s="267" t="s">
        <v>476</v>
      </c>
      <c r="D256" s="256" t="str">
        <f t="shared" si="50"/>
        <v>LK.22-12</v>
      </c>
      <c r="E256" s="256" t="s">
        <v>924</v>
      </c>
      <c r="F256" s="257">
        <v>4</v>
      </c>
      <c r="G256" s="305"/>
      <c r="H256" s="258" t="s">
        <v>664</v>
      </c>
      <c r="I256" s="258" t="s">
        <v>842</v>
      </c>
      <c r="J256" s="258" t="s">
        <v>663</v>
      </c>
      <c r="K256" s="259">
        <f>'LK 22'!F14</f>
        <v>52.445599999999999</v>
      </c>
      <c r="L256" s="259">
        <f>'LK 22'!G14</f>
        <v>54</v>
      </c>
      <c r="M256" s="259">
        <f>'LK 22'!H14</f>
        <v>54</v>
      </c>
      <c r="N256" s="259">
        <f>'LK 22'!I14</f>
        <v>32.130000000000003</v>
      </c>
      <c r="O256" s="260">
        <f t="shared" si="42"/>
        <v>54</v>
      </c>
      <c r="P256" s="260">
        <f t="shared" si="43"/>
        <v>192.57560000000001</v>
      </c>
      <c r="Q256" s="261">
        <f>'LK 22'!D14</f>
        <v>63</v>
      </c>
      <c r="R256" s="262">
        <f t="shared" si="51"/>
        <v>2.4300000000000002</v>
      </c>
    </row>
    <row r="257" spans="2:18" x14ac:dyDescent="0.25">
      <c r="B257" s="254">
        <v>249</v>
      </c>
      <c r="C257" s="267" t="s">
        <v>477</v>
      </c>
      <c r="D257" s="256" t="str">
        <f t="shared" si="50"/>
        <v>LK.22-13</v>
      </c>
      <c r="E257" s="256" t="s">
        <v>925</v>
      </c>
      <c r="F257" s="257">
        <v>4</v>
      </c>
      <c r="G257" s="305"/>
      <c r="H257" s="258" t="s">
        <v>661</v>
      </c>
      <c r="I257" s="258" t="s">
        <v>662</v>
      </c>
      <c r="J257" s="258" t="s">
        <v>663</v>
      </c>
      <c r="K257" s="259">
        <f>'LK 22'!F15</f>
        <v>52.66675</v>
      </c>
      <c r="L257" s="259">
        <f>'LK 22'!G15</f>
        <v>54</v>
      </c>
      <c r="M257" s="259">
        <f>'LK 22'!H15</f>
        <v>54</v>
      </c>
      <c r="N257" s="259">
        <f>'LK 22'!I15</f>
        <v>27.855</v>
      </c>
      <c r="O257" s="260">
        <f t="shared" si="42"/>
        <v>54</v>
      </c>
      <c r="P257" s="260">
        <f t="shared" si="43"/>
        <v>188.52175</v>
      </c>
      <c r="Q257" s="261">
        <f>'LK 22'!D15</f>
        <v>91</v>
      </c>
      <c r="R257" s="262">
        <f t="shared" si="51"/>
        <v>2.4300000000000002</v>
      </c>
    </row>
    <row r="258" spans="2:18" x14ac:dyDescent="0.25">
      <c r="B258" s="254">
        <v>250</v>
      </c>
      <c r="C258" s="267" t="s">
        <v>478</v>
      </c>
      <c r="D258" s="256" t="str">
        <f>+C258</f>
        <v>LK.23-1</v>
      </c>
      <c r="E258" s="256" t="s">
        <v>926</v>
      </c>
      <c r="F258" s="257">
        <v>4</v>
      </c>
      <c r="G258" s="305" t="s">
        <v>1122</v>
      </c>
      <c r="H258" s="258" t="s">
        <v>661</v>
      </c>
      <c r="I258" s="258" t="s">
        <v>662</v>
      </c>
      <c r="J258" s="258" t="s">
        <v>681</v>
      </c>
      <c r="K258" s="259">
        <f>'LK 23'!F3</f>
        <v>68.408649999700003</v>
      </c>
      <c r="L258" s="259">
        <f>'LK 23'!G3</f>
        <v>69.999999997800003</v>
      </c>
      <c r="M258" s="259">
        <f>'LK 23'!H3</f>
        <v>69.999999997800003</v>
      </c>
      <c r="N258" s="259">
        <f>'LK 23'!I3</f>
        <v>36.700000000000003</v>
      </c>
      <c r="O258" s="260">
        <f t="shared" si="42"/>
        <v>69.999999997800003</v>
      </c>
      <c r="P258" s="260">
        <f t="shared" si="43"/>
        <v>245.10864999529997</v>
      </c>
      <c r="Q258" s="261">
        <f>'LK 23'!D3</f>
        <v>112</v>
      </c>
      <c r="R258" s="262">
        <f>0.81*3</f>
        <v>2.4300000000000002</v>
      </c>
    </row>
    <row r="259" spans="2:18" x14ac:dyDescent="0.25">
      <c r="B259" s="254">
        <v>251</v>
      </c>
      <c r="C259" s="267" t="s">
        <v>479</v>
      </c>
      <c r="D259" s="256" t="str">
        <f t="shared" ref="D259:D270" si="52">+C259</f>
        <v>LK.23-2</v>
      </c>
      <c r="E259" s="256" t="s">
        <v>927</v>
      </c>
      <c r="F259" s="257">
        <v>4</v>
      </c>
      <c r="G259" s="305"/>
      <c r="H259" s="258" t="s">
        <v>664</v>
      </c>
      <c r="I259" s="258" t="s">
        <v>665</v>
      </c>
      <c r="J259" s="258" t="s">
        <v>681</v>
      </c>
      <c r="K259" s="259">
        <f>'LK 23'!F4</f>
        <v>68.1910999997</v>
      </c>
      <c r="L259" s="259">
        <f>'LK 23'!G4</f>
        <v>69.999999997800003</v>
      </c>
      <c r="M259" s="259">
        <f>'LK 23'!H4</f>
        <v>69.999999997800003</v>
      </c>
      <c r="N259" s="259">
        <f>'LK 23'!I4</f>
        <v>36.9</v>
      </c>
      <c r="O259" s="260">
        <f t="shared" si="42"/>
        <v>69.999999997800003</v>
      </c>
      <c r="P259" s="260">
        <f t="shared" si="43"/>
        <v>245.09109999530003</v>
      </c>
      <c r="Q259" s="261">
        <f>'LK 23'!D4</f>
        <v>80</v>
      </c>
      <c r="R259" s="262">
        <f t="shared" ref="R259:R270" si="53">0.81*3</f>
        <v>2.4300000000000002</v>
      </c>
    </row>
    <row r="260" spans="2:18" x14ac:dyDescent="0.25">
      <c r="B260" s="254">
        <v>252</v>
      </c>
      <c r="C260" s="267" t="s">
        <v>480</v>
      </c>
      <c r="D260" s="256" t="str">
        <f t="shared" si="52"/>
        <v>LK.23-3</v>
      </c>
      <c r="E260" s="256" t="s">
        <v>928</v>
      </c>
      <c r="F260" s="257">
        <v>4</v>
      </c>
      <c r="G260" s="305"/>
      <c r="H260" s="258" t="s">
        <v>664</v>
      </c>
      <c r="I260" s="258" t="s">
        <v>665</v>
      </c>
      <c r="J260" s="258" t="s">
        <v>681</v>
      </c>
      <c r="K260" s="259">
        <f>'LK 23'!F5</f>
        <v>68.1910999997</v>
      </c>
      <c r="L260" s="259">
        <f>'LK 23'!G5</f>
        <v>69.999999997800003</v>
      </c>
      <c r="M260" s="259">
        <f>'LK 23'!H5</f>
        <v>69.999999997800003</v>
      </c>
      <c r="N260" s="259">
        <f>'LK 23'!I5</f>
        <v>41.474999998199998</v>
      </c>
      <c r="O260" s="260">
        <f t="shared" si="42"/>
        <v>69.999999997800003</v>
      </c>
      <c r="P260" s="260">
        <f t="shared" si="43"/>
        <v>249.66609999350001</v>
      </c>
      <c r="Q260" s="261">
        <f>'LK 23'!D5</f>
        <v>80</v>
      </c>
      <c r="R260" s="262">
        <f t="shared" si="53"/>
        <v>2.4300000000000002</v>
      </c>
    </row>
    <row r="261" spans="2:18" x14ac:dyDescent="0.25">
      <c r="B261" s="254">
        <v>253</v>
      </c>
      <c r="C261" s="267" t="s">
        <v>481</v>
      </c>
      <c r="D261" s="256" t="str">
        <f t="shared" si="52"/>
        <v>LK.23-4</v>
      </c>
      <c r="E261" s="256" t="s">
        <v>929</v>
      </c>
      <c r="F261" s="257">
        <v>4</v>
      </c>
      <c r="G261" s="305"/>
      <c r="H261" s="258" t="s">
        <v>664</v>
      </c>
      <c r="I261" s="258" t="s">
        <v>665</v>
      </c>
      <c r="J261" s="258" t="s">
        <v>681</v>
      </c>
      <c r="K261" s="259">
        <f>'LK 23'!F6</f>
        <v>68.1910999997</v>
      </c>
      <c r="L261" s="259">
        <f>'LK 23'!G6</f>
        <v>69.999999997800003</v>
      </c>
      <c r="M261" s="259">
        <f>'LK 23'!H6</f>
        <v>69.999999997800003</v>
      </c>
      <c r="N261" s="259">
        <f>'LK 23'!I6</f>
        <v>41.474999998199998</v>
      </c>
      <c r="O261" s="260">
        <f t="shared" si="42"/>
        <v>69.999999997800003</v>
      </c>
      <c r="P261" s="260">
        <f t="shared" si="43"/>
        <v>249.66609999350001</v>
      </c>
      <c r="Q261" s="261">
        <f>'LK 23'!D6</f>
        <v>80</v>
      </c>
      <c r="R261" s="262">
        <f t="shared" si="53"/>
        <v>2.4300000000000002</v>
      </c>
    </row>
    <row r="262" spans="2:18" x14ac:dyDescent="0.25">
      <c r="B262" s="254">
        <v>254</v>
      </c>
      <c r="C262" s="267" t="s">
        <v>482</v>
      </c>
      <c r="D262" s="256" t="str">
        <f t="shared" si="52"/>
        <v>LK.23-5</v>
      </c>
      <c r="E262" s="256" t="s">
        <v>919</v>
      </c>
      <c r="F262" s="257">
        <v>4</v>
      </c>
      <c r="G262" s="305"/>
      <c r="H262" s="258" t="s">
        <v>664</v>
      </c>
      <c r="I262" s="258" t="s">
        <v>665</v>
      </c>
      <c r="J262" s="258" t="s">
        <v>681</v>
      </c>
      <c r="K262" s="259">
        <f>'LK 23'!F7</f>
        <v>68.1910999997</v>
      </c>
      <c r="L262" s="259">
        <f>'LK 23'!G7</f>
        <v>69.999999997800003</v>
      </c>
      <c r="M262" s="259">
        <f>'LK 23'!H7</f>
        <v>69.999999997800003</v>
      </c>
      <c r="N262" s="259">
        <f>'LK 23'!I7</f>
        <v>36.919749999899999</v>
      </c>
      <c r="O262" s="260">
        <f t="shared" si="42"/>
        <v>69.999999997800003</v>
      </c>
      <c r="P262" s="260">
        <f t="shared" si="43"/>
        <v>245.11084999520003</v>
      </c>
      <c r="Q262" s="261">
        <f>'LK 23'!D7</f>
        <v>80</v>
      </c>
      <c r="R262" s="262">
        <f t="shared" si="53"/>
        <v>2.4300000000000002</v>
      </c>
    </row>
    <row r="263" spans="2:18" x14ac:dyDescent="0.25">
      <c r="B263" s="254">
        <v>255</v>
      </c>
      <c r="C263" s="267" t="s">
        <v>483</v>
      </c>
      <c r="D263" s="256" t="str">
        <f t="shared" si="52"/>
        <v>LK.23-6</v>
      </c>
      <c r="E263" s="256" t="s">
        <v>930</v>
      </c>
      <c r="F263" s="257">
        <v>4</v>
      </c>
      <c r="G263" s="305"/>
      <c r="H263" s="258" t="s">
        <v>661</v>
      </c>
      <c r="I263" s="258" t="s">
        <v>662</v>
      </c>
      <c r="J263" s="258" t="s">
        <v>681</v>
      </c>
      <c r="K263" s="259">
        <f>'LK 23'!F8</f>
        <v>68.408649999700003</v>
      </c>
      <c r="L263" s="259">
        <f>'LK 23'!G8</f>
        <v>69.999999997800003</v>
      </c>
      <c r="M263" s="259">
        <f>'LK 23'!H8</f>
        <v>69.999999997800003</v>
      </c>
      <c r="N263" s="259">
        <f>'LK 23'!I8</f>
        <v>36.725000000000001</v>
      </c>
      <c r="O263" s="260">
        <f t="shared" si="42"/>
        <v>69.999999997800003</v>
      </c>
      <c r="P263" s="260">
        <f t="shared" si="43"/>
        <v>245.13364999529998</v>
      </c>
      <c r="Q263" s="261">
        <f>'LK 23'!D8</f>
        <v>112</v>
      </c>
      <c r="R263" s="262">
        <f t="shared" si="53"/>
        <v>2.4300000000000002</v>
      </c>
    </row>
    <row r="264" spans="2:18" x14ac:dyDescent="0.25">
      <c r="B264" s="254">
        <v>256</v>
      </c>
      <c r="C264" s="267" t="s">
        <v>484</v>
      </c>
      <c r="D264" s="256" t="str">
        <f t="shared" si="52"/>
        <v>LK.23-7</v>
      </c>
      <c r="E264" s="256" t="s">
        <v>932</v>
      </c>
      <c r="F264" s="257">
        <v>4</v>
      </c>
      <c r="G264" s="305" t="s">
        <v>1123</v>
      </c>
      <c r="H264" s="258" t="s">
        <v>661</v>
      </c>
      <c r="I264" s="258" t="s">
        <v>662</v>
      </c>
      <c r="J264" s="258" t="s">
        <v>663</v>
      </c>
      <c r="K264" s="259">
        <f>'LK 23'!F9</f>
        <v>52.66675</v>
      </c>
      <c r="L264" s="259">
        <f>'LK 23'!G9</f>
        <v>54</v>
      </c>
      <c r="M264" s="259">
        <f>'LK 23'!H9</f>
        <v>54</v>
      </c>
      <c r="N264" s="259">
        <f>'LK 23'!I9</f>
        <v>27.855</v>
      </c>
      <c r="O264" s="260">
        <f t="shared" si="42"/>
        <v>54</v>
      </c>
      <c r="P264" s="260">
        <f t="shared" si="43"/>
        <v>188.52175</v>
      </c>
      <c r="Q264" s="261">
        <f>'LK 23'!D9</f>
        <v>91</v>
      </c>
      <c r="R264" s="262">
        <f t="shared" si="53"/>
        <v>2.4300000000000002</v>
      </c>
    </row>
    <row r="265" spans="2:18" x14ac:dyDescent="0.25">
      <c r="B265" s="254">
        <v>257</v>
      </c>
      <c r="C265" s="267" t="s">
        <v>485</v>
      </c>
      <c r="D265" s="256" t="str">
        <f t="shared" si="52"/>
        <v>LK.23-8</v>
      </c>
      <c r="E265" s="256" t="s">
        <v>933</v>
      </c>
      <c r="F265" s="257">
        <v>4</v>
      </c>
      <c r="G265" s="305"/>
      <c r="H265" s="258" t="s">
        <v>664</v>
      </c>
      <c r="I265" s="258" t="s">
        <v>665</v>
      </c>
      <c r="J265" s="258" t="s">
        <v>663</v>
      </c>
      <c r="K265" s="259">
        <f>'LK 23'!F10</f>
        <v>52.445599999999999</v>
      </c>
      <c r="L265" s="259">
        <f>'LK 23'!G10</f>
        <v>54</v>
      </c>
      <c r="M265" s="259">
        <f>'LK 23'!H10</f>
        <v>54</v>
      </c>
      <c r="N265" s="259">
        <f>'LK 23'!I10</f>
        <v>32.130000000000003</v>
      </c>
      <c r="O265" s="260">
        <f t="shared" ref="O265:O328" si="54">+MAX(K265:N265)</f>
        <v>54</v>
      </c>
      <c r="P265" s="260">
        <f t="shared" ref="P265:P328" si="55">+SUM(K265:N265)</f>
        <v>192.57560000000001</v>
      </c>
      <c r="Q265" s="261">
        <f>'LK 23'!D10</f>
        <v>63</v>
      </c>
      <c r="R265" s="262">
        <f t="shared" si="53"/>
        <v>2.4300000000000002</v>
      </c>
    </row>
    <row r="266" spans="2:18" x14ac:dyDescent="0.25">
      <c r="B266" s="254">
        <v>258</v>
      </c>
      <c r="C266" s="267" t="s">
        <v>486</v>
      </c>
      <c r="D266" s="256" t="str">
        <f t="shared" si="52"/>
        <v>LK.23-9</v>
      </c>
      <c r="E266" s="256" t="s">
        <v>934</v>
      </c>
      <c r="F266" s="257">
        <v>4</v>
      </c>
      <c r="G266" s="305"/>
      <c r="H266" s="258" t="s">
        <v>664</v>
      </c>
      <c r="I266" s="258" t="s">
        <v>665</v>
      </c>
      <c r="J266" s="258" t="s">
        <v>663</v>
      </c>
      <c r="K266" s="259">
        <f>'LK 23'!F11</f>
        <v>52.445599999999999</v>
      </c>
      <c r="L266" s="259">
        <f>'LK 23'!G11</f>
        <v>54</v>
      </c>
      <c r="M266" s="259">
        <f>'LK 23'!H11</f>
        <v>54</v>
      </c>
      <c r="N266" s="259">
        <f>'LK 23'!I11</f>
        <v>28.040625000399999</v>
      </c>
      <c r="O266" s="260">
        <f t="shared" si="54"/>
        <v>54</v>
      </c>
      <c r="P266" s="260">
        <f t="shared" si="55"/>
        <v>188.4862250004</v>
      </c>
      <c r="Q266" s="261">
        <f>'LK 23'!D11</f>
        <v>63</v>
      </c>
      <c r="R266" s="262">
        <f t="shared" si="53"/>
        <v>2.4300000000000002</v>
      </c>
    </row>
    <row r="267" spans="2:18" x14ac:dyDescent="0.25">
      <c r="B267" s="254">
        <v>259</v>
      </c>
      <c r="C267" s="267" t="s">
        <v>487</v>
      </c>
      <c r="D267" s="256" t="str">
        <f t="shared" si="52"/>
        <v>LK.23-10</v>
      </c>
      <c r="E267" s="256" t="s">
        <v>935</v>
      </c>
      <c r="F267" s="257">
        <v>4</v>
      </c>
      <c r="G267" s="305"/>
      <c r="H267" s="258" t="s">
        <v>664</v>
      </c>
      <c r="I267" s="258" t="s">
        <v>662</v>
      </c>
      <c r="J267" s="258" t="s">
        <v>663</v>
      </c>
      <c r="K267" s="259">
        <f>'LK 23'!F12</f>
        <v>52.445599999999999</v>
      </c>
      <c r="L267" s="259">
        <f>'LK 23'!G12</f>
        <v>54</v>
      </c>
      <c r="M267" s="259">
        <f>'LK 23'!H12</f>
        <v>54</v>
      </c>
      <c r="N267" s="259">
        <f>'LK 23'!I12</f>
        <v>28.040625000399999</v>
      </c>
      <c r="O267" s="260">
        <f t="shared" si="54"/>
        <v>54</v>
      </c>
      <c r="P267" s="260">
        <f t="shared" si="55"/>
        <v>188.4862250004</v>
      </c>
      <c r="Q267" s="261">
        <f>'LK 23'!D12</f>
        <v>63</v>
      </c>
      <c r="R267" s="262">
        <f t="shared" si="53"/>
        <v>2.4300000000000002</v>
      </c>
    </row>
    <row r="268" spans="2:18" x14ac:dyDescent="0.25">
      <c r="B268" s="254">
        <v>260</v>
      </c>
      <c r="C268" s="267" t="s">
        <v>488</v>
      </c>
      <c r="D268" s="256" t="str">
        <f t="shared" si="52"/>
        <v>LK.23-11</v>
      </c>
      <c r="E268" s="256" t="s">
        <v>936</v>
      </c>
      <c r="F268" s="257">
        <v>4</v>
      </c>
      <c r="G268" s="305"/>
      <c r="H268" s="258" t="s">
        <v>664</v>
      </c>
      <c r="I268" s="258" t="s">
        <v>683</v>
      </c>
      <c r="J268" s="258" t="s">
        <v>663</v>
      </c>
      <c r="K268" s="259">
        <f>'LK 23'!F13</f>
        <v>52.445599999999999</v>
      </c>
      <c r="L268" s="259">
        <f>'LK 23'!G13</f>
        <v>54</v>
      </c>
      <c r="M268" s="259">
        <f>'LK 23'!H13</f>
        <v>54</v>
      </c>
      <c r="N268" s="259">
        <f>'LK 23'!I13</f>
        <v>32.130000000000003</v>
      </c>
      <c r="O268" s="260">
        <f t="shared" si="54"/>
        <v>54</v>
      </c>
      <c r="P268" s="260">
        <f t="shared" si="55"/>
        <v>192.57560000000001</v>
      </c>
      <c r="Q268" s="261">
        <f>'LK 23'!D13</f>
        <v>63</v>
      </c>
      <c r="R268" s="262">
        <f t="shared" si="53"/>
        <v>2.4300000000000002</v>
      </c>
    </row>
    <row r="269" spans="2:18" x14ac:dyDescent="0.25">
      <c r="B269" s="254">
        <v>261</v>
      </c>
      <c r="C269" s="267" t="s">
        <v>489</v>
      </c>
      <c r="D269" s="256" t="str">
        <f t="shared" si="52"/>
        <v>LK.23-12</v>
      </c>
      <c r="E269" s="256" t="s">
        <v>937</v>
      </c>
      <c r="F269" s="257">
        <v>4</v>
      </c>
      <c r="G269" s="305"/>
      <c r="H269" s="258" t="s">
        <v>664</v>
      </c>
      <c r="I269" s="258" t="s">
        <v>842</v>
      </c>
      <c r="J269" s="258" t="s">
        <v>663</v>
      </c>
      <c r="K269" s="259">
        <f>'LK 23'!F14</f>
        <v>52.445599999999999</v>
      </c>
      <c r="L269" s="259">
        <f>'LK 23'!G14</f>
        <v>54</v>
      </c>
      <c r="M269" s="259">
        <f>'LK 23'!H14</f>
        <v>54</v>
      </c>
      <c r="N269" s="259">
        <f>'LK 23'!I14</f>
        <v>32.130000000000003</v>
      </c>
      <c r="O269" s="260">
        <f t="shared" si="54"/>
        <v>54</v>
      </c>
      <c r="P269" s="260">
        <f t="shared" si="55"/>
        <v>192.57560000000001</v>
      </c>
      <c r="Q269" s="261">
        <f>'LK 23'!D14</f>
        <v>63</v>
      </c>
      <c r="R269" s="262">
        <f t="shared" si="53"/>
        <v>2.4300000000000002</v>
      </c>
    </row>
    <row r="270" spans="2:18" x14ac:dyDescent="0.25">
      <c r="B270" s="254">
        <v>262</v>
      </c>
      <c r="C270" s="267" t="s">
        <v>490</v>
      </c>
      <c r="D270" s="256" t="str">
        <f t="shared" si="52"/>
        <v>LK.23-13</v>
      </c>
      <c r="E270" s="256" t="s">
        <v>938</v>
      </c>
      <c r="F270" s="257">
        <v>4</v>
      </c>
      <c r="G270" s="305"/>
      <c r="H270" s="258" t="s">
        <v>661</v>
      </c>
      <c r="I270" s="258" t="s">
        <v>662</v>
      </c>
      <c r="J270" s="258" t="s">
        <v>663</v>
      </c>
      <c r="K270" s="259">
        <f>'LK 23'!F15</f>
        <v>52.66675</v>
      </c>
      <c r="L270" s="259">
        <f>'LK 23'!G15</f>
        <v>54</v>
      </c>
      <c r="M270" s="259">
        <f>'LK 23'!H15</f>
        <v>54</v>
      </c>
      <c r="N270" s="259">
        <f>'LK 23'!I15</f>
        <v>27.855</v>
      </c>
      <c r="O270" s="260">
        <f t="shared" si="54"/>
        <v>54</v>
      </c>
      <c r="P270" s="260">
        <f t="shared" si="55"/>
        <v>188.52175</v>
      </c>
      <c r="Q270" s="261">
        <f>'LK 23'!D15</f>
        <v>91</v>
      </c>
      <c r="R270" s="262">
        <f t="shared" si="53"/>
        <v>2.4300000000000002</v>
      </c>
    </row>
    <row r="271" spans="2:18" x14ac:dyDescent="0.25">
      <c r="B271" s="254">
        <v>263</v>
      </c>
      <c r="C271" s="267" t="s">
        <v>632</v>
      </c>
      <c r="D271" s="256" t="str">
        <f>+C271</f>
        <v>LK.24-1</v>
      </c>
      <c r="E271" s="256" t="s">
        <v>939</v>
      </c>
      <c r="F271" s="257">
        <v>4</v>
      </c>
      <c r="G271" s="305" t="s">
        <v>1124</v>
      </c>
      <c r="H271" s="258" t="s">
        <v>661</v>
      </c>
      <c r="I271" s="258" t="s">
        <v>662</v>
      </c>
      <c r="J271" s="258" t="s">
        <v>681</v>
      </c>
      <c r="K271" s="259">
        <f>'LK 24'!F3</f>
        <v>52.67</v>
      </c>
      <c r="L271" s="259">
        <f>'LK 24'!G3</f>
        <v>54</v>
      </c>
      <c r="M271" s="259">
        <f>'LK 24'!H3</f>
        <v>54</v>
      </c>
      <c r="N271" s="259">
        <f>'LK 24'!I3</f>
        <v>27.86</v>
      </c>
      <c r="O271" s="260">
        <f t="shared" si="54"/>
        <v>54</v>
      </c>
      <c r="P271" s="260">
        <f t="shared" si="55"/>
        <v>188.53000000000003</v>
      </c>
      <c r="Q271" s="261">
        <f>'LK 24'!D3</f>
        <v>91</v>
      </c>
      <c r="R271" s="262">
        <f>0.81*3</f>
        <v>2.4300000000000002</v>
      </c>
    </row>
    <row r="272" spans="2:18" x14ac:dyDescent="0.25">
      <c r="B272" s="254">
        <v>264</v>
      </c>
      <c r="C272" s="267" t="s">
        <v>633</v>
      </c>
      <c r="D272" s="256" t="str">
        <f t="shared" ref="D272:D283" si="56">+C272</f>
        <v>LK.24-2</v>
      </c>
      <c r="E272" s="256" t="s">
        <v>940</v>
      </c>
      <c r="F272" s="257">
        <v>4</v>
      </c>
      <c r="G272" s="305"/>
      <c r="H272" s="258" t="s">
        <v>664</v>
      </c>
      <c r="I272" s="258" t="s">
        <v>665</v>
      </c>
      <c r="J272" s="258" t="s">
        <v>681</v>
      </c>
      <c r="K272" s="259">
        <f>'LK 24'!F4</f>
        <v>52.45</v>
      </c>
      <c r="L272" s="259">
        <f>'LK 24'!G4</f>
        <v>54</v>
      </c>
      <c r="M272" s="259">
        <f>'LK 24'!H4</f>
        <v>54</v>
      </c>
      <c r="N272" s="259">
        <f>'LK 24'!I4</f>
        <v>32.1</v>
      </c>
      <c r="O272" s="260">
        <f t="shared" si="54"/>
        <v>54</v>
      </c>
      <c r="P272" s="260">
        <f t="shared" si="55"/>
        <v>192.54999999999998</v>
      </c>
      <c r="Q272" s="261">
        <f>'LK 24'!D4</f>
        <v>63</v>
      </c>
      <c r="R272" s="262">
        <f t="shared" ref="R272:R283" si="57">0.81*3</f>
        <v>2.4300000000000002</v>
      </c>
    </row>
    <row r="273" spans="2:18" x14ac:dyDescent="0.25">
      <c r="B273" s="254">
        <v>265</v>
      </c>
      <c r="C273" s="267" t="s">
        <v>634</v>
      </c>
      <c r="D273" s="256" t="str">
        <f t="shared" si="56"/>
        <v>LK.24-3</v>
      </c>
      <c r="E273" s="256" t="s">
        <v>941</v>
      </c>
      <c r="F273" s="257">
        <v>4</v>
      </c>
      <c r="G273" s="305"/>
      <c r="H273" s="258" t="s">
        <v>664</v>
      </c>
      <c r="I273" s="258" t="s">
        <v>665</v>
      </c>
      <c r="J273" s="258" t="s">
        <v>681</v>
      </c>
      <c r="K273" s="259">
        <f>'LK 24'!F5</f>
        <v>52.445599999999999</v>
      </c>
      <c r="L273" s="259">
        <f>'LK 24'!G5</f>
        <v>54</v>
      </c>
      <c r="M273" s="259">
        <f>'LK 24'!H5</f>
        <v>54</v>
      </c>
      <c r="N273" s="259">
        <f>'LK 24'!I5</f>
        <v>28</v>
      </c>
      <c r="O273" s="260">
        <f t="shared" si="54"/>
        <v>54</v>
      </c>
      <c r="P273" s="260">
        <f t="shared" si="55"/>
        <v>188.44560000000001</v>
      </c>
      <c r="Q273" s="261">
        <f>'LK 24'!D5</f>
        <v>63</v>
      </c>
      <c r="R273" s="262">
        <f t="shared" si="57"/>
        <v>2.4300000000000002</v>
      </c>
    </row>
    <row r="274" spans="2:18" x14ac:dyDescent="0.25">
      <c r="B274" s="254">
        <v>266</v>
      </c>
      <c r="C274" s="267" t="s">
        <v>635</v>
      </c>
      <c r="D274" s="256" t="str">
        <f t="shared" si="56"/>
        <v>LK.24-4</v>
      </c>
      <c r="E274" s="256" t="s">
        <v>942</v>
      </c>
      <c r="F274" s="257">
        <v>4</v>
      </c>
      <c r="G274" s="305"/>
      <c r="H274" s="258" t="s">
        <v>664</v>
      </c>
      <c r="I274" s="258" t="s">
        <v>665</v>
      </c>
      <c r="J274" s="258" t="s">
        <v>681</v>
      </c>
      <c r="K274" s="259">
        <f>'LK 24'!F6</f>
        <v>52.445599999999999</v>
      </c>
      <c r="L274" s="259">
        <f>'LK 24'!G6</f>
        <v>54</v>
      </c>
      <c r="M274" s="259">
        <f>'LK 24'!H6</f>
        <v>54</v>
      </c>
      <c r="N274" s="259">
        <f>'LK 24'!I6</f>
        <v>28.040625000399999</v>
      </c>
      <c r="O274" s="260">
        <f t="shared" si="54"/>
        <v>54</v>
      </c>
      <c r="P274" s="260">
        <f t="shared" si="55"/>
        <v>188.4862250004</v>
      </c>
      <c r="Q274" s="261">
        <f>'LK 24'!D6</f>
        <v>63</v>
      </c>
      <c r="R274" s="262">
        <f t="shared" si="57"/>
        <v>2.4300000000000002</v>
      </c>
    </row>
    <row r="275" spans="2:18" x14ac:dyDescent="0.25">
      <c r="B275" s="254">
        <v>267</v>
      </c>
      <c r="C275" s="267" t="s">
        <v>636</v>
      </c>
      <c r="D275" s="256" t="str">
        <f t="shared" si="56"/>
        <v>LK.24-5</v>
      </c>
      <c r="E275" s="256" t="s">
        <v>943</v>
      </c>
      <c r="F275" s="257">
        <v>4</v>
      </c>
      <c r="G275" s="305"/>
      <c r="H275" s="258" t="s">
        <v>664</v>
      </c>
      <c r="I275" s="258" t="s">
        <v>665</v>
      </c>
      <c r="J275" s="258" t="s">
        <v>681</v>
      </c>
      <c r="K275" s="259">
        <f>'LK 24'!F7</f>
        <v>52.445599999999999</v>
      </c>
      <c r="L275" s="259">
        <f>'LK 24'!G7</f>
        <v>54</v>
      </c>
      <c r="M275" s="259">
        <f>'LK 24'!H7</f>
        <v>54</v>
      </c>
      <c r="N275" s="259">
        <f>'LK 24'!I7</f>
        <v>32.130000000000003</v>
      </c>
      <c r="O275" s="260">
        <f t="shared" si="54"/>
        <v>54</v>
      </c>
      <c r="P275" s="260">
        <f t="shared" si="55"/>
        <v>192.57560000000001</v>
      </c>
      <c r="Q275" s="261">
        <f>'LK 24'!D7</f>
        <v>63</v>
      </c>
      <c r="R275" s="262">
        <f t="shared" si="57"/>
        <v>2.4300000000000002</v>
      </c>
    </row>
    <row r="276" spans="2:18" x14ac:dyDescent="0.25">
      <c r="B276" s="254">
        <v>268</v>
      </c>
      <c r="C276" s="267" t="s">
        <v>637</v>
      </c>
      <c r="D276" s="256" t="str">
        <f t="shared" si="56"/>
        <v>LK.24-6</v>
      </c>
      <c r="E276" s="256" t="s">
        <v>931</v>
      </c>
      <c r="F276" s="257">
        <v>4</v>
      </c>
      <c r="G276" s="305"/>
      <c r="H276" s="258" t="s">
        <v>664</v>
      </c>
      <c r="I276" s="258" t="s">
        <v>662</v>
      </c>
      <c r="J276" s="258" t="s">
        <v>681</v>
      </c>
      <c r="K276" s="259">
        <f>'LK 24'!F8</f>
        <v>52.445599999999999</v>
      </c>
      <c r="L276" s="259">
        <f>'LK 24'!G8</f>
        <v>54</v>
      </c>
      <c r="M276" s="259">
        <f>'LK 24'!H8</f>
        <v>54</v>
      </c>
      <c r="N276" s="259">
        <f>'LK 24'!I8</f>
        <v>32.130000000000003</v>
      </c>
      <c r="O276" s="260">
        <f t="shared" si="54"/>
        <v>54</v>
      </c>
      <c r="P276" s="260">
        <f t="shared" si="55"/>
        <v>192.57560000000001</v>
      </c>
      <c r="Q276" s="261">
        <f>'LK 24'!D8</f>
        <v>63</v>
      </c>
      <c r="R276" s="262">
        <f t="shared" si="57"/>
        <v>2.4300000000000002</v>
      </c>
    </row>
    <row r="277" spans="2:18" x14ac:dyDescent="0.25">
      <c r="B277" s="254">
        <v>269</v>
      </c>
      <c r="C277" s="267" t="s">
        <v>638</v>
      </c>
      <c r="D277" s="256" t="str">
        <f t="shared" si="56"/>
        <v>LK.24-7</v>
      </c>
      <c r="E277" s="256" t="s">
        <v>944</v>
      </c>
      <c r="F277" s="257">
        <v>4</v>
      </c>
      <c r="G277" s="305"/>
      <c r="H277" s="258" t="s">
        <v>661</v>
      </c>
      <c r="I277" s="258" t="s">
        <v>662</v>
      </c>
      <c r="J277" s="258" t="s">
        <v>681</v>
      </c>
      <c r="K277" s="259">
        <f>'LK 24'!F9</f>
        <v>52.66675</v>
      </c>
      <c r="L277" s="259">
        <f>'LK 24'!G9</f>
        <v>54</v>
      </c>
      <c r="M277" s="259">
        <f>'LK 24'!H9</f>
        <v>54</v>
      </c>
      <c r="N277" s="259">
        <f>'LK 24'!I9</f>
        <v>27.855</v>
      </c>
      <c r="O277" s="260">
        <f t="shared" si="54"/>
        <v>54</v>
      </c>
      <c r="P277" s="260">
        <f t="shared" si="55"/>
        <v>188.52175</v>
      </c>
      <c r="Q277" s="261">
        <f>'LK 24'!D9</f>
        <v>91</v>
      </c>
      <c r="R277" s="262">
        <f t="shared" si="57"/>
        <v>2.4300000000000002</v>
      </c>
    </row>
    <row r="278" spans="2:18" x14ac:dyDescent="0.25">
      <c r="B278" s="254">
        <v>270</v>
      </c>
      <c r="C278" s="267" t="s">
        <v>639</v>
      </c>
      <c r="D278" s="256" t="str">
        <f t="shared" si="56"/>
        <v>LK.24-8</v>
      </c>
      <c r="E278" s="256" t="s">
        <v>945</v>
      </c>
      <c r="F278" s="257">
        <v>4</v>
      </c>
      <c r="G278" s="305" t="s">
        <v>1125</v>
      </c>
      <c r="H278" s="258" t="s">
        <v>661</v>
      </c>
      <c r="I278" s="258" t="s">
        <v>662</v>
      </c>
      <c r="J278" s="258" t="s">
        <v>663</v>
      </c>
      <c r="K278" s="259">
        <f>'LK 24'!F10</f>
        <v>68.05865</v>
      </c>
      <c r="L278" s="259">
        <f>'LK 24'!G10</f>
        <v>69.650000000000006</v>
      </c>
      <c r="M278" s="259">
        <f>'LK 24'!H10</f>
        <v>69.650000000000006</v>
      </c>
      <c r="N278" s="259">
        <f>'LK 24'!I10</f>
        <v>37.774999999999999</v>
      </c>
      <c r="O278" s="260">
        <f t="shared" si="54"/>
        <v>69.650000000000006</v>
      </c>
      <c r="P278" s="260">
        <f t="shared" si="55"/>
        <v>245.13365000000002</v>
      </c>
      <c r="Q278" s="261">
        <f>'LK 24'!D10</f>
        <v>111.47</v>
      </c>
      <c r="R278" s="262">
        <f t="shared" si="57"/>
        <v>2.4300000000000002</v>
      </c>
    </row>
    <row r="279" spans="2:18" x14ac:dyDescent="0.25">
      <c r="B279" s="254">
        <v>271</v>
      </c>
      <c r="C279" s="267" t="s">
        <v>640</v>
      </c>
      <c r="D279" s="256" t="str">
        <f t="shared" si="56"/>
        <v>LK.24-9</v>
      </c>
      <c r="E279" s="256" t="s">
        <v>946</v>
      </c>
      <c r="F279" s="257">
        <v>4</v>
      </c>
      <c r="G279" s="305"/>
      <c r="H279" s="258" t="s">
        <v>664</v>
      </c>
      <c r="I279" s="258" t="s">
        <v>665</v>
      </c>
      <c r="J279" s="258" t="s">
        <v>663</v>
      </c>
      <c r="K279" s="259">
        <f>'LK 24'!F11</f>
        <v>67.841099999999997</v>
      </c>
      <c r="L279" s="259">
        <f>'LK 24'!G11</f>
        <v>69.650000000000006</v>
      </c>
      <c r="M279" s="259">
        <f>'LK 24'!H11</f>
        <v>69.650000000000006</v>
      </c>
      <c r="N279" s="259">
        <f>'LK 24'!I11</f>
        <v>37.969749999999998</v>
      </c>
      <c r="O279" s="260">
        <f t="shared" si="54"/>
        <v>69.650000000000006</v>
      </c>
      <c r="P279" s="260">
        <f t="shared" si="55"/>
        <v>245.11085000000003</v>
      </c>
      <c r="Q279" s="261">
        <f>'LK 24'!D11</f>
        <v>79.63</v>
      </c>
      <c r="R279" s="262">
        <f t="shared" si="57"/>
        <v>2.4300000000000002</v>
      </c>
    </row>
    <row r="280" spans="2:18" x14ac:dyDescent="0.25">
      <c r="B280" s="254">
        <v>272</v>
      </c>
      <c r="C280" s="267" t="s">
        <v>641</v>
      </c>
      <c r="D280" s="256" t="str">
        <f t="shared" si="56"/>
        <v>LK.24-10</v>
      </c>
      <c r="E280" s="256" t="s">
        <v>947</v>
      </c>
      <c r="F280" s="257">
        <v>4</v>
      </c>
      <c r="G280" s="305"/>
      <c r="H280" s="258" t="s">
        <v>664</v>
      </c>
      <c r="I280" s="258" t="s">
        <v>665</v>
      </c>
      <c r="J280" s="258" t="s">
        <v>663</v>
      </c>
      <c r="K280" s="259">
        <f>'LK 24'!F12</f>
        <v>67.841099999999997</v>
      </c>
      <c r="L280" s="259">
        <f>'LK 24'!G12</f>
        <v>69.650000000000006</v>
      </c>
      <c r="M280" s="259">
        <f>'LK 24'!H12</f>
        <v>69.650000000000006</v>
      </c>
      <c r="N280" s="259">
        <f>'LK 24'!I12</f>
        <v>42.524999999999999</v>
      </c>
      <c r="O280" s="260">
        <f t="shared" si="54"/>
        <v>69.650000000000006</v>
      </c>
      <c r="P280" s="260">
        <f t="shared" si="55"/>
        <v>249.66610000000003</v>
      </c>
      <c r="Q280" s="261">
        <f>'LK 24'!D12</f>
        <v>79.63</v>
      </c>
      <c r="R280" s="262">
        <f t="shared" si="57"/>
        <v>2.4300000000000002</v>
      </c>
    </row>
    <row r="281" spans="2:18" x14ac:dyDescent="0.25">
      <c r="B281" s="254">
        <v>273</v>
      </c>
      <c r="C281" s="267" t="s">
        <v>642</v>
      </c>
      <c r="D281" s="256" t="str">
        <f t="shared" si="56"/>
        <v>LK.24-11</v>
      </c>
      <c r="E281" s="256" t="s">
        <v>948</v>
      </c>
      <c r="F281" s="257">
        <v>4</v>
      </c>
      <c r="G281" s="305"/>
      <c r="H281" s="258" t="s">
        <v>664</v>
      </c>
      <c r="I281" s="258" t="s">
        <v>662</v>
      </c>
      <c r="J281" s="258" t="s">
        <v>663</v>
      </c>
      <c r="K281" s="259">
        <f>'LK 24'!F13</f>
        <v>67.841099999999997</v>
      </c>
      <c r="L281" s="259">
        <f>'LK 24'!G13</f>
        <v>69.650000000000006</v>
      </c>
      <c r="M281" s="259">
        <f>'LK 24'!H13</f>
        <v>69.650000000000006</v>
      </c>
      <c r="N281" s="259">
        <f>'LK 24'!I13</f>
        <v>42.524999999999999</v>
      </c>
      <c r="O281" s="260">
        <f t="shared" si="54"/>
        <v>69.650000000000006</v>
      </c>
      <c r="P281" s="260">
        <f t="shared" si="55"/>
        <v>249.66610000000003</v>
      </c>
      <c r="Q281" s="261">
        <f>'LK 24'!D13</f>
        <v>79.63</v>
      </c>
      <c r="R281" s="262">
        <f t="shared" si="57"/>
        <v>2.4300000000000002</v>
      </c>
    </row>
    <row r="282" spans="2:18" x14ac:dyDescent="0.25">
      <c r="B282" s="254">
        <v>274</v>
      </c>
      <c r="C282" s="267" t="s">
        <v>643</v>
      </c>
      <c r="D282" s="256" t="str">
        <f t="shared" si="56"/>
        <v>LK.24-12</v>
      </c>
      <c r="E282" s="256" t="s">
        <v>949</v>
      </c>
      <c r="F282" s="257">
        <v>4</v>
      </c>
      <c r="G282" s="305"/>
      <c r="H282" s="258" t="s">
        <v>664</v>
      </c>
      <c r="I282" s="258" t="s">
        <v>683</v>
      </c>
      <c r="J282" s="258" t="s">
        <v>663</v>
      </c>
      <c r="K282" s="259">
        <f>'LK 24'!F14</f>
        <v>67.841099999999997</v>
      </c>
      <c r="L282" s="259">
        <f>'LK 24'!G14</f>
        <v>69.650000000000006</v>
      </c>
      <c r="M282" s="259">
        <f>'LK 24'!H14</f>
        <v>69.650000000000006</v>
      </c>
      <c r="N282" s="259">
        <f>'LK 24'!I14</f>
        <v>37.969749999999998</v>
      </c>
      <c r="O282" s="260">
        <f t="shared" si="54"/>
        <v>69.650000000000006</v>
      </c>
      <c r="P282" s="260">
        <f t="shared" si="55"/>
        <v>245.11085000000003</v>
      </c>
      <c r="Q282" s="261">
        <f>'LK 24'!D14</f>
        <v>79.63</v>
      </c>
      <c r="R282" s="262">
        <f t="shared" si="57"/>
        <v>2.4300000000000002</v>
      </c>
    </row>
    <row r="283" spans="2:18" x14ac:dyDescent="0.25">
      <c r="B283" s="254">
        <v>275</v>
      </c>
      <c r="C283" s="267" t="s">
        <v>644</v>
      </c>
      <c r="D283" s="256" t="str">
        <f t="shared" si="56"/>
        <v>LK.24-13</v>
      </c>
      <c r="E283" s="256" t="s">
        <v>950</v>
      </c>
      <c r="F283" s="257">
        <v>4</v>
      </c>
      <c r="G283" s="305"/>
      <c r="H283" s="258" t="s">
        <v>661</v>
      </c>
      <c r="I283" s="258" t="s">
        <v>662</v>
      </c>
      <c r="J283" s="258" t="s">
        <v>663</v>
      </c>
      <c r="K283" s="259">
        <f>'LK 24'!F15</f>
        <v>68.05865</v>
      </c>
      <c r="L283" s="259">
        <f>'LK 24'!G15</f>
        <v>69.650000000000006</v>
      </c>
      <c r="M283" s="259">
        <f>'LK 24'!H15</f>
        <v>69.650000000000006</v>
      </c>
      <c r="N283" s="259">
        <f>'LK 24'!I15</f>
        <v>37.774999999999999</v>
      </c>
      <c r="O283" s="260">
        <f t="shared" si="54"/>
        <v>69.650000000000006</v>
      </c>
      <c r="P283" s="260">
        <f t="shared" si="55"/>
        <v>245.13365000000002</v>
      </c>
      <c r="Q283" s="261">
        <f>'LK 24'!D15</f>
        <v>111.49</v>
      </c>
      <c r="R283" s="262">
        <f t="shared" si="57"/>
        <v>2.4300000000000002</v>
      </c>
    </row>
    <row r="284" spans="2:18" x14ac:dyDescent="0.25">
      <c r="B284" s="254">
        <v>276</v>
      </c>
      <c r="C284" s="267" t="s">
        <v>491</v>
      </c>
      <c r="D284" s="256" t="str">
        <f>+C284</f>
        <v>LK.25.1</v>
      </c>
      <c r="E284" s="256" t="s">
        <v>952</v>
      </c>
      <c r="F284" s="257">
        <v>4</v>
      </c>
      <c r="G284" s="305" t="s">
        <v>1126</v>
      </c>
      <c r="H284" s="258" t="s">
        <v>661</v>
      </c>
      <c r="I284" s="258" t="s">
        <v>662</v>
      </c>
      <c r="J284" s="258" t="s">
        <v>681</v>
      </c>
      <c r="K284" s="259">
        <f>'LK 25'!F3</f>
        <v>106.5386503</v>
      </c>
      <c r="L284" s="259">
        <f>'LK 25'!G3</f>
        <v>114.7405758</v>
      </c>
      <c r="M284" s="259">
        <f>'LK 25'!H3</f>
        <v>114.7405758</v>
      </c>
      <c r="N284" s="259">
        <f>'LK 25'!I3</f>
        <v>74.803791860000004</v>
      </c>
      <c r="O284" s="260">
        <f t="shared" si="54"/>
        <v>114.7405758</v>
      </c>
      <c r="P284" s="260">
        <f t="shared" si="55"/>
        <v>410.82359375999999</v>
      </c>
      <c r="Q284" s="261">
        <f>'LK 25'!D3</f>
        <v>139.88999999999999</v>
      </c>
      <c r="R284" s="262">
        <f>0.81*3</f>
        <v>2.4300000000000002</v>
      </c>
    </row>
    <row r="285" spans="2:18" x14ac:dyDescent="0.25">
      <c r="B285" s="254">
        <v>277</v>
      </c>
      <c r="C285" s="267" t="s">
        <v>492</v>
      </c>
      <c r="D285" s="256" t="str">
        <f t="shared" ref="D285:D298" si="58">+C285</f>
        <v>LK.25.2</v>
      </c>
      <c r="E285" s="256" t="s">
        <v>953</v>
      </c>
      <c r="F285" s="257">
        <v>4</v>
      </c>
      <c r="G285" s="305"/>
      <c r="H285" s="258" t="s">
        <v>664</v>
      </c>
      <c r="I285" s="258" t="s">
        <v>665</v>
      </c>
      <c r="J285" s="258" t="s">
        <v>681</v>
      </c>
      <c r="K285" s="259">
        <f>'LK 25'!F4</f>
        <v>68.191100000000006</v>
      </c>
      <c r="L285" s="259">
        <f>'LK 25'!G4</f>
        <v>70</v>
      </c>
      <c r="M285" s="259">
        <f>'LK 25'!H4</f>
        <v>70</v>
      </c>
      <c r="N285" s="259">
        <f>'LK 25'!I4</f>
        <v>41.475000000000001</v>
      </c>
      <c r="O285" s="260">
        <f t="shared" si="54"/>
        <v>70</v>
      </c>
      <c r="P285" s="260">
        <f t="shared" si="55"/>
        <v>249.6661</v>
      </c>
      <c r="Q285" s="261">
        <f>'LK 25'!D4</f>
        <v>80</v>
      </c>
      <c r="R285" s="262">
        <f t="shared" ref="R285:R298" si="59">0.81*3</f>
        <v>2.4300000000000002</v>
      </c>
    </row>
    <row r="286" spans="2:18" x14ac:dyDescent="0.25">
      <c r="B286" s="254">
        <v>278</v>
      </c>
      <c r="C286" s="267" t="s">
        <v>493</v>
      </c>
      <c r="D286" s="256" t="str">
        <f t="shared" si="58"/>
        <v>LK.25.3</v>
      </c>
      <c r="E286" s="256" t="s">
        <v>954</v>
      </c>
      <c r="F286" s="257">
        <v>4</v>
      </c>
      <c r="G286" s="305"/>
      <c r="H286" s="258" t="s">
        <v>664</v>
      </c>
      <c r="I286" s="258" t="s">
        <v>665</v>
      </c>
      <c r="J286" s="258" t="s">
        <v>681</v>
      </c>
      <c r="K286" s="259">
        <f>'LK 25'!F5</f>
        <v>68.191100000000006</v>
      </c>
      <c r="L286" s="259">
        <f>'LK 25'!G5</f>
        <v>70</v>
      </c>
      <c r="M286" s="259">
        <f>'LK 25'!H5</f>
        <v>70</v>
      </c>
      <c r="N286" s="259">
        <f>'LK 25'!I5</f>
        <v>41.475000000000001</v>
      </c>
      <c r="O286" s="260">
        <f t="shared" si="54"/>
        <v>70</v>
      </c>
      <c r="P286" s="260">
        <f t="shared" si="55"/>
        <v>249.6661</v>
      </c>
      <c r="Q286" s="261">
        <f>'LK 25'!D5</f>
        <v>80</v>
      </c>
      <c r="R286" s="262">
        <f t="shared" si="59"/>
        <v>2.4300000000000002</v>
      </c>
    </row>
    <row r="287" spans="2:18" x14ac:dyDescent="0.25">
      <c r="B287" s="254">
        <v>279</v>
      </c>
      <c r="C287" s="267" t="s">
        <v>494</v>
      </c>
      <c r="D287" s="256" t="str">
        <f t="shared" si="58"/>
        <v>LK.25.4</v>
      </c>
      <c r="E287" s="256" t="s">
        <v>955</v>
      </c>
      <c r="F287" s="257">
        <v>4</v>
      </c>
      <c r="G287" s="305"/>
      <c r="H287" s="258" t="s">
        <v>664</v>
      </c>
      <c r="I287" s="258" t="s">
        <v>665</v>
      </c>
      <c r="J287" s="258" t="s">
        <v>681</v>
      </c>
      <c r="K287" s="259">
        <f>'LK 25'!F6</f>
        <v>68.191100000000006</v>
      </c>
      <c r="L287" s="259">
        <f>'LK 25'!G6</f>
        <v>70</v>
      </c>
      <c r="M287" s="259">
        <f>'LK 25'!H6</f>
        <v>70</v>
      </c>
      <c r="N287" s="259">
        <f>'LK 25'!I6</f>
        <v>36.905500000000004</v>
      </c>
      <c r="O287" s="260">
        <f t="shared" si="54"/>
        <v>70</v>
      </c>
      <c r="P287" s="260">
        <f t="shared" si="55"/>
        <v>245.09660000000002</v>
      </c>
      <c r="Q287" s="261">
        <f>'LK 25'!D6</f>
        <v>80</v>
      </c>
      <c r="R287" s="262">
        <f t="shared" si="59"/>
        <v>2.4300000000000002</v>
      </c>
    </row>
    <row r="288" spans="2:18" x14ac:dyDescent="0.25">
      <c r="B288" s="254">
        <v>280</v>
      </c>
      <c r="C288" s="267" t="s">
        <v>495</v>
      </c>
      <c r="D288" s="256" t="str">
        <f t="shared" si="58"/>
        <v>LK.25.5</v>
      </c>
      <c r="E288" s="256" t="s">
        <v>956</v>
      </c>
      <c r="F288" s="257">
        <v>4</v>
      </c>
      <c r="G288" s="305"/>
      <c r="H288" s="258" t="s">
        <v>664</v>
      </c>
      <c r="I288" s="258" t="s">
        <v>665</v>
      </c>
      <c r="J288" s="258" t="s">
        <v>681</v>
      </c>
      <c r="K288" s="259">
        <f>'LK 25'!F7</f>
        <v>68.191100000000006</v>
      </c>
      <c r="L288" s="259">
        <f>'LK 25'!G7</f>
        <v>70</v>
      </c>
      <c r="M288" s="259">
        <f>'LK 25'!H7</f>
        <v>70</v>
      </c>
      <c r="N288" s="259">
        <f>'LK 25'!I7</f>
        <v>36.919750000000001</v>
      </c>
      <c r="O288" s="260">
        <f t="shared" si="54"/>
        <v>70</v>
      </c>
      <c r="P288" s="260">
        <f t="shared" si="55"/>
        <v>245.11085</v>
      </c>
      <c r="Q288" s="261">
        <f>'LK 25'!D7</f>
        <v>80</v>
      </c>
      <c r="R288" s="262">
        <f t="shared" si="59"/>
        <v>2.4300000000000002</v>
      </c>
    </row>
    <row r="289" spans="2:18" x14ac:dyDescent="0.25">
      <c r="B289" s="254">
        <v>281</v>
      </c>
      <c r="C289" s="267" t="s">
        <v>496</v>
      </c>
      <c r="D289" s="256" t="str">
        <f t="shared" si="58"/>
        <v>LK.25.6</v>
      </c>
      <c r="E289" s="256" t="s">
        <v>957</v>
      </c>
      <c r="F289" s="257">
        <v>4</v>
      </c>
      <c r="G289" s="305"/>
      <c r="H289" s="258" t="s">
        <v>664</v>
      </c>
      <c r="I289" s="258" t="s">
        <v>662</v>
      </c>
      <c r="J289" s="258" t="s">
        <v>681</v>
      </c>
      <c r="K289" s="259">
        <f>'LK 25'!F8</f>
        <v>68.191100000000006</v>
      </c>
      <c r="L289" s="259">
        <f>'LK 25'!G8</f>
        <v>70</v>
      </c>
      <c r="M289" s="259">
        <f>'LK 25'!H8</f>
        <v>70</v>
      </c>
      <c r="N289" s="259">
        <f>'LK 25'!I8</f>
        <v>41.475000000000001</v>
      </c>
      <c r="O289" s="260">
        <f t="shared" si="54"/>
        <v>70</v>
      </c>
      <c r="P289" s="260">
        <f t="shared" si="55"/>
        <v>249.6661</v>
      </c>
      <c r="Q289" s="261">
        <f>'LK 25'!D8</f>
        <v>80</v>
      </c>
      <c r="R289" s="262">
        <f t="shared" si="59"/>
        <v>2.4300000000000002</v>
      </c>
    </row>
    <row r="290" spans="2:18" x14ac:dyDescent="0.25">
      <c r="B290" s="254">
        <v>282</v>
      </c>
      <c r="C290" s="267" t="s">
        <v>497</v>
      </c>
      <c r="D290" s="256" t="str">
        <f t="shared" si="58"/>
        <v>LK.25.7</v>
      </c>
      <c r="E290" s="256" t="s">
        <v>958</v>
      </c>
      <c r="F290" s="257">
        <v>4</v>
      </c>
      <c r="G290" s="305"/>
      <c r="H290" s="258" t="s">
        <v>661</v>
      </c>
      <c r="I290" s="258" t="s">
        <v>662</v>
      </c>
      <c r="J290" s="258" t="s">
        <v>681</v>
      </c>
      <c r="K290" s="259">
        <f>'LK 25'!F9</f>
        <v>68.409899999999993</v>
      </c>
      <c r="L290" s="259">
        <f>'LK 25'!G9</f>
        <v>70</v>
      </c>
      <c r="M290" s="259">
        <f>'LK 25'!H9</f>
        <v>70</v>
      </c>
      <c r="N290" s="259">
        <f>'LK 25'!I9</f>
        <v>36.809824999999996</v>
      </c>
      <c r="O290" s="260">
        <f t="shared" si="54"/>
        <v>70</v>
      </c>
      <c r="P290" s="260">
        <f t="shared" si="55"/>
        <v>245.21972499999998</v>
      </c>
      <c r="Q290" s="261">
        <f>'LK 25'!D9</f>
        <v>112</v>
      </c>
      <c r="R290" s="262">
        <f t="shared" si="59"/>
        <v>2.4300000000000002</v>
      </c>
    </row>
    <row r="291" spans="2:18" x14ac:dyDescent="0.25">
      <c r="B291" s="254">
        <v>283</v>
      </c>
      <c r="C291" s="267" t="s">
        <v>498</v>
      </c>
      <c r="D291" s="256" t="str">
        <f t="shared" si="58"/>
        <v>LK.25.8</v>
      </c>
      <c r="E291" s="256" t="s">
        <v>959</v>
      </c>
      <c r="F291" s="257">
        <v>4</v>
      </c>
      <c r="G291" s="305" t="s">
        <v>1127</v>
      </c>
      <c r="H291" s="258" t="s">
        <v>661</v>
      </c>
      <c r="I291" s="258" t="s">
        <v>662</v>
      </c>
      <c r="J291" s="258" t="s">
        <v>663</v>
      </c>
      <c r="K291" s="259">
        <f>'LK 25'!F10</f>
        <v>52.681750000000001</v>
      </c>
      <c r="L291" s="259">
        <f>'LK 25'!G10</f>
        <v>54</v>
      </c>
      <c r="M291" s="259">
        <f>'LK 25'!H10</f>
        <v>54</v>
      </c>
      <c r="N291" s="259">
        <f>'LK 25'!I10</f>
        <v>27.855</v>
      </c>
      <c r="O291" s="260">
        <f t="shared" si="54"/>
        <v>54</v>
      </c>
      <c r="P291" s="260">
        <f t="shared" si="55"/>
        <v>188.53674999999998</v>
      </c>
      <c r="Q291" s="261">
        <f>'LK 25'!D10</f>
        <v>91</v>
      </c>
      <c r="R291" s="262">
        <f t="shared" si="59"/>
        <v>2.4300000000000002</v>
      </c>
    </row>
    <row r="292" spans="2:18" x14ac:dyDescent="0.25">
      <c r="B292" s="254">
        <v>284</v>
      </c>
      <c r="C292" s="267" t="s">
        <v>499</v>
      </c>
      <c r="D292" s="256" t="str">
        <f t="shared" si="58"/>
        <v>LK.25.9</v>
      </c>
      <c r="E292" s="256" t="s">
        <v>961</v>
      </c>
      <c r="F292" s="257">
        <v>4</v>
      </c>
      <c r="G292" s="305"/>
      <c r="H292" s="258" t="s">
        <v>664</v>
      </c>
      <c r="I292" s="258" t="s">
        <v>665</v>
      </c>
      <c r="J292" s="258" t="s">
        <v>663</v>
      </c>
      <c r="K292" s="259">
        <f>'LK 25'!F11</f>
        <v>52.445599999999999</v>
      </c>
      <c r="L292" s="259">
        <f>'LK 25'!G11</f>
        <v>54</v>
      </c>
      <c r="M292" s="259">
        <f>'LK 25'!H11</f>
        <v>54</v>
      </c>
      <c r="N292" s="259">
        <f>'LK 25'!I11</f>
        <v>32.130000000000003</v>
      </c>
      <c r="O292" s="260">
        <f t="shared" si="54"/>
        <v>54</v>
      </c>
      <c r="P292" s="260">
        <f t="shared" si="55"/>
        <v>192.57560000000001</v>
      </c>
      <c r="Q292" s="261">
        <f>'LK 25'!D11</f>
        <v>63</v>
      </c>
      <c r="R292" s="262">
        <f t="shared" si="59"/>
        <v>2.4300000000000002</v>
      </c>
    </row>
    <row r="293" spans="2:18" x14ac:dyDescent="0.25">
      <c r="B293" s="254">
        <v>285</v>
      </c>
      <c r="C293" s="267" t="s">
        <v>500</v>
      </c>
      <c r="D293" s="256" t="str">
        <f t="shared" si="58"/>
        <v>LK.25.10</v>
      </c>
      <c r="E293" s="256" t="s">
        <v>962</v>
      </c>
      <c r="F293" s="257">
        <v>4</v>
      </c>
      <c r="G293" s="305"/>
      <c r="H293" s="258" t="s">
        <v>664</v>
      </c>
      <c r="I293" s="258" t="s">
        <v>665</v>
      </c>
      <c r="J293" s="258" t="s">
        <v>663</v>
      </c>
      <c r="K293" s="259">
        <f>'LK 25'!F12</f>
        <v>52.445599999999999</v>
      </c>
      <c r="L293" s="259">
        <f>'LK 25'!G12</f>
        <v>54</v>
      </c>
      <c r="M293" s="259">
        <f>'LK 25'!H12</f>
        <v>54</v>
      </c>
      <c r="N293" s="259">
        <f>'LK 25'!I12</f>
        <v>32.130000000000003</v>
      </c>
      <c r="O293" s="260">
        <f t="shared" si="54"/>
        <v>54</v>
      </c>
      <c r="P293" s="260">
        <f t="shared" si="55"/>
        <v>192.57560000000001</v>
      </c>
      <c r="Q293" s="261">
        <f>'LK 25'!D12</f>
        <v>63</v>
      </c>
      <c r="R293" s="262">
        <f t="shared" si="59"/>
        <v>2.4300000000000002</v>
      </c>
    </row>
    <row r="294" spans="2:18" x14ac:dyDescent="0.25">
      <c r="B294" s="254">
        <v>286</v>
      </c>
      <c r="C294" s="267" t="s">
        <v>501</v>
      </c>
      <c r="D294" s="256" t="str">
        <f t="shared" si="58"/>
        <v>LK.25.11</v>
      </c>
      <c r="E294" s="256" t="s">
        <v>963</v>
      </c>
      <c r="F294" s="257">
        <v>4</v>
      </c>
      <c r="G294" s="305"/>
      <c r="H294" s="258" t="s">
        <v>664</v>
      </c>
      <c r="I294" s="258" t="s">
        <v>662</v>
      </c>
      <c r="J294" s="258" t="s">
        <v>663</v>
      </c>
      <c r="K294" s="259">
        <f>'LK 25'!F13</f>
        <v>52.445599999999999</v>
      </c>
      <c r="L294" s="259">
        <f>'LK 25'!G13</f>
        <v>54</v>
      </c>
      <c r="M294" s="259">
        <f>'LK 25'!H13</f>
        <v>54</v>
      </c>
      <c r="N294" s="259">
        <f>'LK 25'!I13</f>
        <v>28.040624999999999</v>
      </c>
      <c r="O294" s="260">
        <f t="shared" si="54"/>
        <v>54</v>
      </c>
      <c r="P294" s="260">
        <f t="shared" si="55"/>
        <v>188.48622500000002</v>
      </c>
      <c r="Q294" s="261">
        <f>'LK 25'!D13</f>
        <v>63</v>
      </c>
      <c r="R294" s="262">
        <f t="shared" si="59"/>
        <v>2.4300000000000002</v>
      </c>
    </row>
    <row r="295" spans="2:18" x14ac:dyDescent="0.25">
      <c r="B295" s="254">
        <v>287</v>
      </c>
      <c r="C295" s="267" t="s">
        <v>502</v>
      </c>
      <c r="D295" s="256" t="str">
        <f t="shared" si="58"/>
        <v>LK.25.12</v>
      </c>
      <c r="E295" s="256" t="s">
        <v>964</v>
      </c>
      <c r="F295" s="257">
        <v>4</v>
      </c>
      <c r="G295" s="305"/>
      <c r="H295" s="258" t="s">
        <v>664</v>
      </c>
      <c r="I295" s="258" t="s">
        <v>683</v>
      </c>
      <c r="J295" s="258" t="s">
        <v>663</v>
      </c>
      <c r="K295" s="259">
        <f>'LK 25'!F14</f>
        <v>52.445599999999999</v>
      </c>
      <c r="L295" s="259">
        <f>'LK 25'!G14</f>
        <v>54</v>
      </c>
      <c r="M295" s="259">
        <f>'LK 25'!H14</f>
        <v>54</v>
      </c>
      <c r="N295" s="259">
        <f>'LK 25'!I14</f>
        <v>28.040624999999999</v>
      </c>
      <c r="O295" s="260">
        <f t="shared" si="54"/>
        <v>54</v>
      </c>
      <c r="P295" s="260">
        <f t="shared" si="55"/>
        <v>188.48622500000002</v>
      </c>
      <c r="Q295" s="261">
        <f>'LK 25'!D14</f>
        <v>63</v>
      </c>
      <c r="R295" s="262">
        <f t="shared" si="59"/>
        <v>2.4300000000000002</v>
      </c>
    </row>
    <row r="296" spans="2:18" x14ac:dyDescent="0.25">
      <c r="B296" s="254">
        <v>288</v>
      </c>
      <c r="C296" s="267" t="s">
        <v>503</v>
      </c>
      <c r="D296" s="256" t="str">
        <f t="shared" si="58"/>
        <v>LK.25.13</v>
      </c>
      <c r="E296" s="256" t="s">
        <v>965</v>
      </c>
      <c r="F296" s="257">
        <v>4</v>
      </c>
      <c r="G296" s="305"/>
      <c r="H296" s="258" t="s">
        <v>664</v>
      </c>
      <c r="I296" s="258" t="s">
        <v>842</v>
      </c>
      <c r="J296" s="258" t="s">
        <v>663</v>
      </c>
      <c r="K296" s="259">
        <f>'LK 25'!F15</f>
        <v>52.445599999999999</v>
      </c>
      <c r="L296" s="259">
        <f>'LK 25'!G15</f>
        <v>54</v>
      </c>
      <c r="M296" s="259">
        <f>'LK 25'!H15</f>
        <v>54</v>
      </c>
      <c r="N296" s="259">
        <f>'LK 25'!I15</f>
        <v>32.130000000000003</v>
      </c>
      <c r="O296" s="260">
        <f t="shared" si="54"/>
        <v>54</v>
      </c>
      <c r="P296" s="260">
        <f t="shared" si="55"/>
        <v>192.57560000000001</v>
      </c>
      <c r="Q296" s="261">
        <f>'LK 25'!D15</f>
        <v>63</v>
      </c>
      <c r="R296" s="262">
        <f t="shared" si="59"/>
        <v>2.4300000000000002</v>
      </c>
    </row>
    <row r="297" spans="2:18" x14ac:dyDescent="0.25">
      <c r="B297" s="254">
        <v>289</v>
      </c>
      <c r="C297" s="267" t="s">
        <v>504</v>
      </c>
      <c r="D297" s="256" t="str">
        <f t="shared" si="58"/>
        <v>LK.25.14</v>
      </c>
      <c r="E297" s="256" t="s">
        <v>966</v>
      </c>
      <c r="F297" s="257">
        <v>4</v>
      </c>
      <c r="G297" s="305"/>
      <c r="H297" s="258" t="s">
        <v>664</v>
      </c>
      <c r="I297" s="258" t="s">
        <v>856</v>
      </c>
      <c r="J297" s="258" t="s">
        <v>663</v>
      </c>
      <c r="K297" s="259">
        <f>'LK 25'!F16</f>
        <v>52.445599999999999</v>
      </c>
      <c r="L297" s="259">
        <f>'LK 25'!G16</f>
        <v>54</v>
      </c>
      <c r="M297" s="259">
        <f>'LK 25'!H16</f>
        <v>54</v>
      </c>
      <c r="N297" s="259">
        <f>'LK 25'!I16</f>
        <v>32.130000000000003</v>
      </c>
      <c r="O297" s="260">
        <f t="shared" si="54"/>
        <v>54</v>
      </c>
      <c r="P297" s="260">
        <f t="shared" si="55"/>
        <v>192.57560000000001</v>
      </c>
      <c r="Q297" s="261">
        <f>'LK 25'!D16</f>
        <v>63</v>
      </c>
      <c r="R297" s="262">
        <f t="shared" si="59"/>
        <v>2.4300000000000002</v>
      </c>
    </row>
    <row r="298" spans="2:18" x14ac:dyDescent="0.25">
      <c r="B298" s="254">
        <v>290</v>
      </c>
      <c r="C298" s="267" t="s">
        <v>505</v>
      </c>
      <c r="D298" s="256" t="str">
        <f t="shared" si="58"/>
        <v>LK.25.15</v>
      </c>
      <c r="E298" s="256" t="s">
        <v>967</v>
      </c>
      <c r="F298" s="257">
        <v>4</v>
      </c>
      <c r="G298" s="305"/>
      <c r="H298" s="258" t="s">
        <v>661</v>
      </c>
      <c r="I298" s="258" t="s">
        <v>662</v>
      </c>
      <c r="J298" s="258" t="s">
        <v>663</v>
      </c>
      <c r="K298" s="259">
        <f>'LK 25'!F17</f>
        <v>79.044894659999997</v>
      </c>
      <c r="L298" s="259">
        <f>'LK 25'!G17</f>
        <v>85.271741719999994</v>
      </c>
      <c r="M298" s="259">
        <f>'LK 25'!H17</f>
        <v>85.271741719999994</v>
      </c>
      <c r="N298" s="259">
        <f>'LK 25'!I17</f>
        <v>54.373328469999997</v>
      </c>
      <c r="O298" s="260">
        <f t="shared" si="54"/>
        <v>85.271741719999994</v>
      </c>
      <c r="P298" s="260">
        <f t="shared" si="55"/>
        <v>303.96170656999999</v>
      </c>
      <c r="Q298" s="261">
        <f>'LK 25'!D17</f>
        <v>100.74</v>
      </c>
      <c r="R298" s="262">
        <f t="shared" si="59"/>
        <v>2.4300000000000002</v>
      </c>
    </row>
    <row r="299" spans="2:18" x14ac:dyDescent="0.25">
      <c r="B299" s="254">
        <v>291</v>
      </c>
      <c r="C299" s="267" t="s">
        <v>506</v>
      </c>
      <c r="D299" s="256" t="str">
        <f>+C299</f>
        <v>LK.26.1</v>
      </c>
      <c r="E299" s="256" t="s">
        <v>969</v>
      </c>
      <c r="F299" s="257">
        <v>4</v>
      </c>
      <c r="G299" s="305" t="s">
        <v>1128</v>
      </c>
      <c r="H299" s="258" t="s">
        <v>661</v>
      </c>
      <c r="I299" s="258" t="s">
        <v>662</v>
      </c>
      <c r="J299" s="258" t="s">
        <v>681</v>
      </c>
      <c r="K299" s="259">
        <f>'LK 26'!F3</f>
        <v>107.71238219999999</v>
      </c>
      <c r="L299" s="259">
        <f>'LK 26'!G3</f>
        <v>115.96238219999999</v>
      </c>
      <c r="M299" s="259">
        <f>'LK 26'!H3</f>
        <v>115.96238219999999</v>
      </c>
      <c r="N299" s="259">
        <f>'LK 26'!I3</f>
        <v>75.962382199999993</v>
      </c>
      <c r="O299" s="260">
        <f t="shared" si="54"/>
        <v>115.96238219999999</v>
      </c>
      <c r="P299" s="260">
        <f t="shared" si="55"/>
        <v>415.59952879999997</v>
      </c>
      <c r="Q299" s="261">
        <f>'LK 26'!D3</f>
        <v>142.16999999999999</v>
      </c>
      <c r="R299" s="262">
        <f>0.81*3</f>
        <v>2.4300000000000002</v>
      </c>
    </row>
    <row r="300" spans="2:18" x14ac:dyDescent="0.25">
      <c r="B300" s="254">
        <v>292</v>
      </c>
      <c r="C300" s="267" t="s">
        <v>507</v>
      </c>
      <c r="D300" s="256" t="str">
        <f t="shared" ref="D300:D313" si="60">+C300</f>
        <v>LK.26.2</v>
      </c>
      <c r="E300" s="256" t="s">
        <v>960</v>
      </c>
      <c r="F300" s="257">
        <v>4</v>
      </c>
      <c r="G300" s="305"/>
      <c r="H300" s="258" t="s">
        <v>664</v>
      </c>
      <c r="I300" s="258" t="s">
        <v>665</v>
      </c>
      <c r="J300" s="258" t="s">
        <v>681</v>
      </c>
      <c r="K300" s="259">
        <f>'LK 26'!F4</f>
        <v>68.2</v>
      </c>
      <c r="L300" s="259">
        <f>'LK 26'!G4</f>
        <v>70</v>
      </c>
      <c r="M300" s="259">
        <f>'LK 26'!H4</f>
        <v>70</v>
      </c>
      <c r="N300" s="259">
        <f>'LK 26'!I4</f>
        <v>41.5</v>
      </c>
      <c r="O300" s="260">
        <f t="shared" si="54"/>
        <v>70</v>
      </c>
      <c r="P300" s="260">
        <f t="shared" si="55"/>
        <v>249.7</v>
      </c>
      <c r="Q300" s="261">
        <f>'LK 26'!D4</f>
        <v>80</v>
      </c>
      <c r="R300" s="262">
        <f t="shared" ref="R300:R313" si="61">0.81*3</f>
        <v>2.4300000000000002</v>
      </c>
    </row>
    <row r="301" spans="2:18" x14ac:dyDescent="0.25">
      <c r="B301" s="254">
        <v>293</v>
      </c>
      <c r="C301" s="267" t="s">
        <v>508</v>
      </c>
      <c r="D301" s="256" t="str">
        <f t="shared" si="60"/>
        <v>LK.26.3</v>
      </c>
      <c r="E301" s="256" t="s">
        <v>970</v>
      </c>
      <c r="F301" s="257">
        <v>4</v>
      </c>
      <c r="G301" s="305"/>
      <c r="H301" s="258" t="s">
        <v>664</v>
      </c>
      <c r="I301" s="258" t="s">
        <v>665</v>
      </c>
      <c r="J301" s="258" t="s">
        <v>681</v>
      </c>
      <c r="K301" s="259">
        <f>'LK 26'!F5</f>
        <v>68.2</v>
      </c>
      <c r="L301" s="259">
        <f>'LK 26'!G5</f>
        <v>70</v>
      </c>
      <c r="M301" s="259">
        <f>'LK 26'!H5</f>
        <v>70</v>
      </c>
      <c r="N301" s="259">
        <f>'LK 26'!I5</f>
        <v>41.5</v>
      </c>
      <c r="O301" s="260">
        <f t="shared" si="54"/>
        <v>70</v>
      </c>
      <c r="P301" s="260">
        <f t="shared" si="55"/>
        <v>249.7</v>
      </c>
      <c r="Q301" s="261">
        <f>'LK 26'!D5</f>
        <v>80</v>
      </c>
      <c r="R301" s="262">
        <f t="shared" si="61"/>
        <v>2.4300000000000002</v>
      </c>
    </row>
    <row r="302" spans="2:18" x14ac:dyDescent="0.25">
      <c r="B302" s="254">
        <v>294</v>
      </c>
      <c r="C302" s="267" t="s">
        <v>509</v>
      </c>
      <c r="D302" s="256" t="str">
        <f t="shared" si="60"/>
        <v>LK.26.4</v>
      </c>
      <c r="E302" s="256" t="s">
        <v>971</v>
      </c>
      <c r="F302" s="257">
        <v>4</v>
      </c>
      <c r="G302" s="305"/>
      <c r="H302" s="258" t="s">
        <v>664</v>
      </c>
      <c r="I302" s="258" t="s">
        <v>665</v>
      </c>
      <c r="J302" s="258" t="s">
        <v>681</v>
      </c>
      <c r="K302" s="259">
        <f>'LK 26'!F6</f>
        <v>68.2</v>
      </c>
      <c r="L302" s="259">
        <f>'LK 26'!G6</f>
        <v>70</v>
      </c>
      <c r="M302" s="259">
        <f>'LK 26'!H6</f>
        <v>70</v>
      </c>
      <c r="N302" s="259">
        <f>'LK 26'!I6</f>
        <v>36.9</v>
      </c>
      <c r="O302" s="260">
        <f t="shared" si="54"/>
        <v>70</v>
      </c>
      <c r="P302" s="260">
        <f t="shared" si="55"/>
        <v>245.1</v>
      </c>
      <c r="Q302" s="261">
        <f>'LK 26'!D6</f>
        <v>80</v>
      </c>
      <c r="R302" s="262">
        <f t="shared" si="61"/>
        <v>2.4300000000000002</v>
      </c>
    </row>
    <row r="303" spans="2:18" x14ac:dyDescent="0.25">
      <c r="B303" s="254">
        <v>295</v>
      </c>
      <c r="C303" s="267" t="s">
        <v>510</v>
      </c>
      <c r="D303" s="256" t="str">
        <f t="shared" si="60"/>
        <v>LK.26.5</v>
      </c>
      <c r="E303" s="256" t="s">
        <v>972</v>
      </c>
      <c r="F303" s="257">
        <v>4</v>
      </c>
      <c r="G303" s="305"/>
      <c r="H303" s="258" t="s">
        <v>664</v>
      </c>
      <c r="I303" s="258" t="s">
        <v>665</v>
      </c>
      <c r="J303" s="258" t="s">
        <v>681</v>
      </c>
      <c r="K303" s="259">
        <f>'LK 26'!F7</f>
        <v>68.2</v>
      </c>
      <c r="L303" s="259">
        <f>'LK 26'!G7</f>
        <v>70</v>
      </c>
      <c r="M303" s="259">
        <f>'LK 26'!H7</f>
        <v>70</v>
      </c>
      <c r="N303" s="259">
        <f>'LK 26'!I7</f>
        <v>36.9</v>
      </c>
      <c r="O303" s="260">
        <f t="shared" si="54"/>
        <v>70</v>
      </c>
      <c r="P303" s="260">
        <f t="shared" si="55"/>
        <v>245.1</v>
      </c>
      <c r="Q303" s="261">
        <f>'LK 26'!D7</f>
        <v>80</v>
      </c>
      <c r="R303" s="262">
        <f t="shared" si="61"/>
        <v>2.4300000000000002</v>
      </c>
    </row>
    <row r="304" spans="2:18" x14ac:dyDescent="0.25">
      <c r="B304" s="254">
        <v>296</v>
      </c>
      <c r="C304" s="267" t="s">
        <v>511</v>
      </c>
      <c r="D304" s="256" t="str">
        <f t="shared" si="60"/>
        <v>LK.26.6</v>
      </c>
      <c r="E304" s="256" t="s">
        <v>973</v>
      </c>
      <c r="F304" s="257">
        <v>4</v>
      </c>
      <c r="G304" s="305"/>
      <c r="H304" s="258" t="s">
        <v>664</v>
      </c>
      <c r="I304" s="258" t="s">
        <v>662</v>
      </c>
      <c r="J304" s="258" t="s">
        <v>681</v>
      </c>
      <c r="K304" s="259">
        <f>'LK 26'!F8</f>
        <v>68.2</v>
      </c>
      <c r="L304" s="259">
        <f>'LK 26'!G8</f>
        <v>70</v>
      </c>
      <c r="M304" s="259">
        <f>'LK 26'!H8</f>
        <v>70</v>
      </c>
      <c r="N304" s="259">
        <f>'LK 26'!I8</f>
        <v>41.5</v>
      </c>
      <c r="O304" s="260">
        <f t="shared" si="54"/>
        <v>70</v>
      </c>
      <c r="P304" s="260">
        <f t="shared" si="55"/>
        <v>249.7</v>
      </c>
      <c r="Q304" s="261">
        <f>'LK 26'!D8</f>
        <v>80</v>
      </c>
      <c r="R304" s="262">
        <f t="shared" si="61"/>
        <v>2.4300000000000002</v>
      </c>
    </row>
    <row r="305" spans="2:18" x14ac:dyDescent="0.25">
      <c r="B305" s="254">
        <v>297</v>
      </c>
      <c r="C305" s="267" t="s">
        <v>512</v>
      </c>
      <c r="D305" s="256" t="str">
        <f t="shared" si="60"/>
        <v>LK.26.7</v>
      </c>
      <c r="E305" s="256" t="s">
        <v>974</v>
      </c>
      <c r="F305" s="257">
        <v>4</v>
      </c>
      <c r="G305" s="305"/>
      <c r="H305" s="258" t="s">
        <v>661</v>
      </c>
      <c r="I305" s="258" t="s">
        <v>662</v>
      </c>
      <c r="J305" s="258" t="s">
        <v>681</v>
      </c>
      <c r="K305" s="259">
        <f>'LK 26'!F9</f>
        <v>68.400000000000006</v>
      </c>
      <c r="L305" s="259">
        <f>'LK 26'!G9</f>
        <v>70</v>
      </c>
      <c r="M305" s="259">
        <f>'LK 26'!H9</f>
        <v>70</v>
      </c>
      <c r="N305" s="259">
        <f>'LK 26'!I9</f>
        <v>36.799999999999997</v>
      </c>
      <c r="O305" s="260">
        <f t="shared" si="54"/>
        <v>70</v>
      </c>
      <c r="P305" s="260">
        <f t="shared" si="55"/>
        <v>245.2</v>
      </c>
      <c r="Q305" s="261">
        <f>'LK 26'!D9</f>
        <v>112</v>
      </c>
      <c r="R305" s="262">
        <f t="shared" si="61"/>
        <v>2.4300000000000002</v>
      </c>
    </row>
    <row r="306" spans="2:18" x14ac:dyDescent="0.25">
      <c r="B306" s="254">
        <v>298</v>
      </c>
      <c r="C306" s="267" t="s">
        <v>513</v>
      </c>
      <c r="D306" s="256" t="str">
        <f t="shared" si="60"/>
        <v>LK.26.8</v>
      </c>
      <c r="E306" s="256" t="s">
        <v>976</v>
      </c>
      <c r="F306" s="257">
        <v>4</v>
      </c>
      <c r="G306" s="305" t="s">
        <v>1129</v>
      </c>
      <c r="H306" s="258" t="s">
        <v>661</v>
      </c>
      <c r="I306" s="258" t="s">
        <v>662</v>
      </c>
      <c r="J306" s="258" t="s">
        <v>663</v>
      </c>
      <c r="K306" s="259">
        <f>'LK 26'!F10</f>
        <v>52.7</v>
      </c>
      <c r="L306" s="259">
        <f>'LK 26'!G10</f>
        <v>54</v>
      </c>
      <c r="M306" s="259">
        <f>'LK 26'!H10</f>
        <v>54</v>
      </c>
      <c r="N306" s="259">
        <f>'LK 26'!I10</f>
        <v>27.9</v>
      </c>
      <c r="O306" s="260">
        <f t="shared" si="54"/>
        <v>54</v>
      </c>
      <c r="P306" s="260">
        <f t="shared" si="55"/>
        <v>188.6</v>
      </c>
      <c r="Q306" s="261">
        <f>'LK 26'!D10</f>
        <v>91</v>
      </c>
      <c r="R306" s="262">
        <f t="shared" si="61"/>
        <v>2.4300000000000002</v>
      </c>
    </row>
    <row r="307" spans="2:18" x14ac:dyDescent="0.25">
      <c r="B307" s="254">
        <v>299</v>
      </c>
      <c r="C307" s="267" t="s">
        <v>514</v>
      </c>
      <c r="D307" s="256" t="str">
        <f t="shared" si="60"/>
        <v>LK.26.9</v>
      </c>
      <c r="E307" s="256" t="s">
        <v>978</v>
      </c>
      <c r="F307" s="257">
        <v>4</v>
      </c>
      <c r="G307" s="305"/>
      <c r="H307" s="258" t="s">
        <v>664</v>
      </c>
      <c r="I307" s="258" t="s">
        <v>665</v>
      </c>
      <c r="J307" s="258" t="s">
        <v>663</v>
      </c>
      <c r="K307" s="259">
        <f>'LK 26'!F11</f>
        <v>52.4</v>
      </c>
      <c r="L307" s="259">
        <f>'LK 26'!G11</f>
        <v>54</v>
      </c>
      <c r="M307" s="259">
        <f>'LK 26'!H11</f>
        <v>54</v>
      </c>
      <c r="N307" s="259">
        <f>'LK 26'!I11</f>
        <v>32.1</v>
      </c>
      <c r="O307" s="260">
        <f t="shared" si="54"/>
        <v>54</v>
      </c>
      <c r="P307" s="260">
        <f t="shared" si="55"/>
        <v>192.5</v>
      </c>
      <c r="Q307" s="261">
        <f>'LK 26'!D11</f>
        <v>63</v>
      </c>
      <c r="R307" s="262">
        <f t="shared" si="61"/>
        <v>2.4300000000000002</v>
      </c>
    </row>
    <row r="308" spans="2:18" x14ac:dyDescent="0.25">
      <c r="B308" s="254">
        <v>300</v>
      </c>
      <c r="C308" s="267" t="s">
        <v>515</v>
      </c>
      <c r="D308" s="256" t="str">
        <f t="shared" si="60"/>
        <v>LK.26.10</v>
      </c>
      <c r="E308" s="256" t="s">
        <v>979</v>
      </c>
      <c r="F308" s="257">
        <v>4</v>
      </c>
      <c r="G308" s="305"/>
      <c r="H308" s="258" t="s">
        <v>664</v>
      </c>
      <c r="I308" s="258" t="s">
        <v>665</v>
      </c>
      <c r="J308" s="258" t="s">
        <v>663</v>
      </c>
      <c r="K308" s="259">
        <f>'LK 26'!F12</f>
        <v>52.4</v>
      </c>
      <c r="L308" s="259">
        <f>'LK 26'!G12</f>
        <v>54</v>
      </c>
      <c r="M308" s="259">
        <f>'LK 26'!H12</f>
        <v>54</v>
      </c>
      <c r="N308" s="259">
        <f>'LK 26'!I12</f>
        <v>32.1</v>
      </c>
      <c r="O308" s="260">
        <f t="shared" si="54"/>
        <v>54</v>
      </c>
      <c r="P308" s="260">
        <f t="shared" si="55"/>
        <v>192.5</v>
      </c>
      <c r="Q308" s="261">
        <f>'LK 26'!D12</f>
        <v>63</v>
      </c>
      <c r="R308" s="262">
        <f t="shared" si="61"/>
        <v>2.4300000000000002</v>
      </c>
    </row>
    <row r="309" spans="2:18" x14ac:dyDescent="0.25">
      <c r="B309" s="254">
        <v>301</v>
      </c>
      <c r="C309" s="267" t="s">
        <v>516</v>
      </c>
      <c r="D309" s="256" t="str">
        <f t="shared" si="60"/>
        <v>LK.26.11</v>
      </c>
      <c r="E309" s="256" t="s">
        <v>980</v>
      </c>
      <c r="F309" s="257">
        <v>4</v>
      </c>
      <c r="G309" s="305"/>
      <c r="H309" s="258" t="s">
        <v>664</v>
      </c>
      <c r="I309" s="258" t="s">
        <v>662</v>
      </c>
      <c r="J309" s="258" t="s">
        <v>663</v>
      </c>
      <c r="K309" s="259">
        <f>'LK 26'!F13</f>
        <v>52.4</v>
      </c>
      <c r="L309" s="259">
        <f>'LK 26'!G13</f>
        <v>54</v>
      </c>
      <c r="M309" s="259">
        <f>'LK 26'!H13</f>
        <v>54</v>
      </c>
      <c r="N309" s="259">
        <f>'LK 26'!I13</f>
        <v>28</v>
      </c>
      <c r="O309" s="260">
        <f t="shared" si="54"/>
        <v>54</v>
      </c>
      <c r="P309" s="260">
        <f t="shared" si="55"/>
        <v>188.4</v>
      </c>
      <c r="Q309" s="261">
        <f>'LK 26'!D13</f>
        <v>63</v>
      </c>
      <c r="R309" s="262">
        <f t="shared" si="61"/>
        <v>2.4300000000000002</v>
      </c>
    </row>
    <row r="310" spans="2:18" x14ac:dyDescent="0.25">
      <c r="B310" s="254">
        <v>302</v>
      </c>
      <c r="C310" s="267" t="s">
        <v>517</v>
      </c>
      <c r="D310" s="256" t="str">
        <f t="shared" si="60"/>
        <v>LK.26.12</v>
      </c>
      <c r="E310" s="256" t="s">
        <v>981</v>
      </c>
      <c r="F310" s="257">
        <v>4</v>
      </c>
      <c r="G310" s="305"/>
      <c r="H310" s="258" t="s">
        <v>664</v>
      </c>
      <c r="I310" s="258" t="s">
        <v>683</v>
      </c>
      <c r="J310" s="258" t="s">
        <v>663</v>
      </c>
      <c r="K310" s="259">
        <f>'LK 26'!F14</f>
        <v>52.4</v>
      </c>
      <c r="L310" s="259">
        <f>'LK 26'!G14</f>
        <v>54</v>
      </c>
      <c r="M310" s="259">
        <f>'LK 26'!H14</f>
        <v>54</v>
      </c>
      <c r="N310" s="259">
        <f>'LK 26'!I14</f>
        <v>28</v>
      </c>
      <c r="O310" s="260">
        <f t="shared" si="54"/>
        <v>54</v>
      </c>
      <c r="P310" s="260">
        <f t="shared" si="55"/>
        <v>188.4</v>
      </c>
      <c r="Q310" s="261">
        <f>'LK 26'!D14</f>
        <v>63</v>
      </c>
      <c r="R310" s="262">
        <f t="shared" si="61"/>
        <v>2.4300000000000002</v>
      </c>
    </row>
    <row r="311" spans="2:18" x14ac:dyDescent="0.25">
      <c r="B311" s="254">
        <v>303</v>
      </c>
      <c r="C311" s="267" t="s">
        <v>518</v>
      </c>
      <c r="D311" s="256" t="str">
        <f t="shared" si="60"/>
        <v>LK.26.13</v>
      </c>
      <c r="E311" s="256" t="s">
        <v>982</v>
      </c>
      <c r="F311" s="257">
        <v>4</v>
      </c>
      <c r="G311" s="305"/>
      <c r="H311" s="258" t="s">
        <v>664</v>
      </c>
      <c r="I311" s="258" t="s">
        <v>842</v>
      </c>
      <c r="J311" s="258" t="s">
        <v>663</v>
      </c>
      <c r="K311" s="259">
        <f>'LK 26'!F15</f>
        <v>52.4</v>
      </c>
      <c r="L311" s="259">
        <f>'LK 26'!G15</f>
        <v>54</v>
      </c>
      <c r="M311" s="259">
        <f>'LK 26'!H15</f>
        <v>54</v>
      </c>
      <c r="N311" s="259">
        <f>'LK 26'!I15</f>
        <v>32.1</v>
      </c>
      <c r="O311" s="260">
        <f t="shared" si="54"/>
        <v>54</v>
      </c>
      <c r="P311" s="260">
        <f t="shared" si="55"/>
        <v>192.5</v>
      </c>
      <c r="Q311" s="261">
        <f>'LK 26'!D15</f>
        <v>63</v>
      </c>
      <c r="R311" s="262">
        <f t="shared" si="61"/>
        <v>2.4300000000000002</v>
      </c>
    </row>
    <row r="312" spans="2:18" x14ac:dyDescent="0.25">
      <c r="B312" s="254">
        <v>304</v>
      </c>
      <c r="C312" s="267" t="s">
        <v>519</v>
      </c>
      <c r="D312" s="256" t="str">
        <f t="shared" si="60"/>
        <v>LK.26.14</v>
      </c>
      <c r="E312" s="256" t="s">
        <v>983</v>
      </c>
      <c r="F312" s="257">
        <v>4</v>
      </c>
      <c r="G312" s="305"/>
      <c r="H312" s="258" t="s">
        <v>664</v>
      </c>
      <c r="I312" s="258" t="s">
        <v>856</v>
      </c>
      <c r="J312" s="258" t="s">
        <v>663</v>
      </c>
      <c r="K312" s="259">
        <f>'LK 26'!F16</f>
        <v>52.4</v>
      </c>
      <c r="L312" s="259">
        <f>'LK 26'!G16</f>
        <v>54</v>
      </c>
      <c r="M312" s="259">
        <f>'LK 26'!H16</f>
        <v>54</v>
      </c>
      <c r="N312" s="259">
        <f>'LK 26'!I16</f>
        <v>32.1</v>
      </c>
      <c r="O312" s="260">
        <f t="shared" si="54"/>
        <v>54</v>
      </c>
      <c r="P312" s="260">
        <f t="shared" si="55"/>
        <v>192.5</v>
      </c>
      <c r="Q312" s="261">
        <f>'LK 26'!D16</f>
        <v>63</v>
      </c>
      <c r="R312" s="262">
        <f t="shared" si="61"/>
        <v>2.4300000000000002</v>
      </c>
    </row>
    <row r="313" spans="2:18" x14ac:dyDescent="0.25">
      <c r="B313" s="254">
        <v>305</v>
      </c>
      <c r="C313" s="267" t="s">
        <v>520</v>
      </c>
      <c r="D313" s="256" t="str">
        <f t="shared" si="60"/>
        <v>LK.26.15</v>
      </c>
      <c r="E313" s="256" t="s">
        <v>984</v>
      </c>
      <c r="F313" s="257">
        <v>4</v>
      </c>
      <c r="G313" s="305"/>
      <c r="H313" s="258" t="s">
        <v>661</v>
      </c>
      <c r="I313" s="258" t="s">
        <v>662</v>
      </c>
      <c r="J313" s="258" t="s">
        <v>663</v>
      </c>
      <c r="K313" s="259">
        <f>'LK 26'!F17</f>
        <v>79</v>
      </c>
      <c r="L313" s="259">
        <f>'LK 26'!G17</f>
        <v>85.3</v>
      </c>
      <c r="M313" s="259">
        <f>'LK 26'!H17</f>
        <v>85.3</v>
      </c>
      <c r="N313" s="259">
        <f>'LK 26'!I17</f>
        <v>54.4</v>
      </c>
      <c r="O313" s="260">
        <f t="shared" si="54"/>
        <v>85.3</v>
      </c>
      <c r="P313" s="260">
        <f t="shared" si="55"/>
        <v>304</v>
      </c>
      <c r="Q313" s="261">
        <f>'LK 26'!D17</f>
        <v>102.49000000000001</v>
      </c>
      <c r="R313" s="262">
        <f t="shared" si="61"/>
        <v>2.4300000000000002</v>
      </c>
    </row>
    <row r="314" spans="2:18" x14ac:dyDescent="0.25">
      <c r="B314" s="254">
        <v>306</v>
      </c>
      <c r="C314" s="267" t="s">
        <v>521</v>
      </c>
      <c r="D314" s="256" t="str">
        <f>+C314</f>
        <v>LK.27.1</v>
      </c>
      <c r="E314" s="256" t="s">
        <v>987</v>
      </c>
      <c r="F314" s="257">
        <v>4</v>
      </c>
      <c r="G314" s="305" t="s">
        <v>1130</v>
      </c>
      <c r="H314" s="258" t="s">
        <v>661</v>
      </c>
      <c r="I314" s="258" t="s">
        <v>662</v>
      </c>
      <c r="J314" s="258" t="s">
        <v>681</v>
      </c>
      <c r="K314" s="259">
        <f>'LK 27'!F3</f>
        <v>74.546725370000004</v>
      </c>
      <c r="L314" s="259">
        <f>'LK 27'!G3</f>
        <v>80.5</v>
      </c>
      <c r="M314" s="259">
        <f>'LK 27'!H3</f>
        <v>80.5</v>
      </c>
      <c r="N314" s="259">
        <f>'LK 27'!I3</f>
        <v>53.342053559999997</v>
      </c>
      <c r="O314" s="260">
        <f t="shared" si="54"/>
        <v>80.5</v>
      </c>
      <c r="P314" s="260">
        <f t="shared" si="55"/>
        <v>288.88877893</v>
      </c>
      <c r="Q314" s="261">
        <f>'LK 27'!D3</f>
        <v>97.636363636363626</v>
      </c>
      <c r="R314" s="262">
        <f>0.81*3</f>
        <v>2.4300000000000002</v>
      </c>
    </row>
    <row r="315" spans="2:18" x14ac:dyDescent="0.25">
      <c r="B315" s="254">
        <v>307</v>
      </c>
      <c r="C315" s="267" t="s">
        <v>522</v>
      </c>
      <c r="D315" s="256" t="str">
        <f t="shared" ref="D315:D331" si="62">+C315</f>
        <v>LK.27.2</v>
      </c>
      <c r="E315" s="256" t="s">
        <v>988</v>
      </c>
      <c r="F315" s="257">
        <v>4</v>
      </c>
      <c r="G315" s="305"/>
      <c r="H315" s="258" t="s">
        <v>664</v>
      </c>
      <c r="I315" s="258" t="s">
        <v>665</v>
      </c>
      <c r="J315" s="258" t="s">
        <v>681</v>
      </c>
      <c r="K315" s="259">
        <f>'LK 27'!F4</f>
        <v>43.445599999999999</v>
      </c>
      <c r="L315" s="259">
        <f>'LK 27'!G4</f>
        <v>45</v>
      </c>
      <c r="M315" s="259">
        <f>'LK 27'!H4</f>
        <v>45</v>
      </c>
      <c r="N315" s="259">
        <f>'LK 27'!I4</f>
        <v>30.892499999999998</v>
      </c>
      <c r="O315" s="260">
        <f t="shared" si="54"/>
        <v>45</v>
      </c>
      <c r="P315" s="260">
        <f t="shared" si="55"/>
        <v>164.3381</v>
      </c>
      <c r="Q315" s="261">
        <f>'LK 27'!D4</f>
        <v>54</v>
      </c>
      <c r="R315" s="262">
        <f t="shared" ref="R315:R331" si="63">0.81*3</f>
        <v>2.4300000000000002</v>
      </c>
    </row>
    <row r="316" spans="2:18" x14ac:dyDescent="0.25">
      <c r="B316" s="254">
        <v>308</v>
      </c>
      <c r="C316" s="267" t="s">
        <v>523</v>
      </c>
      <c r="D316" s="256" t="str">
        <f t="shared" si="62"/>
        <v>LK.27.3</v>
      </c>
      <c r="E316" s="256" t="s">
        <v>989</v>
      </c>
      <c r="F316" s="257">
        <v>4</v>
      </c>
      <c r="G316" s="305"/>
      <c r="H316" s="258" t="s">
        <v>664</v>
      </c>
      <c r="I316" s="258" t="s">
        <v>665</v>
      </c>
      <c r="J316" s="258" t="s">
        <v>681</v>
      </c>
      <c r="K316" s="259">
        <f>'LK 27'!F5</f>
        <v>43.445599999999999</v>
      </c>
      <c r="L316" s="259">
        <f>'LK 27'!G5</f>
        <v>45</v>
      </c>
      <c r="M316" s="259">
        <f>'LK 27'!H5</f>
        <v>45</v>
      </c>
      <c r="N316" s="259">
        <f>'LK 27'!I5</f>
        <v>30.892499999999998</v>
      </c>
      <c r="O316" s="260">
        <f t="shared" si="54"/>
        <v>45</v>
      </c>
      <c r="P316" s="260">
        <f t="shared" si="55"/>
        <v>164.3381</v>
      </c>
      <c r="Q316" s="261">
        <f>'LK 27'!D5</f>
        <v>54</v>
      </c>
      <c r="R316" s="262">
        <f t="shared" si="63"/>
        <v>2.4300000000000002</v>
      </c>
    </row>
    <row r="317" spans="2:18" x14ac:dyDescent="0.25">
      <c r="B317" s="254">
        <v>309</v>
      </c>
      <c r="C317" s="267" t="s">
        <v>524</v>
      </c>
      <c r="D317" s="256" t="str">
        <f t="shared" si="62"/>
        <v>LK.27.4</v>
      </c>
      <c r="E317" s="256" t="s">
        <v>990</v>
      </c>
      <c r="F317" s="257">
        <v>4</v>
      </c>
      <c r="G317" s="305"/>
      <c r="H317" s="258" t="s">
        <v>664</v>
      </c>
      <c r="I317" s="258" t="s">
        <v>665</v>
      </c>
      <c r="J317" s="258" t="s">
        <v>681</v>
      </c>
      <c r="K317" s="259">
        <f>'LK 27'!F6</f>
        <v>43.445599999999999</v>
      </c>
      <c r="L317" s="259">
        <f>'LK 27'!G6</f>
        <v>45</v>
      </c>
      <c r="M317" s="259">
        <f>'LK 27'!H6</f>
        <v>45</v>
      </c>
      <c r="N317" s="259">
        <f>'LK 27'!I6</f>
        <v>26.812249999999999</v>
      </c>
      <c r="O317" s="260">
        <f t="shared" si="54"/>
        <v>45</v>
      </c>
      <c r="P317" s="260">
        <f t="shared" si="55"/>
        <v>160.25785000000002</v>
      </c>
      <c r="Q317" s="261">
        <f>'LK 27'!D6</f>
        <v>54</v>
      </c>
      <c r="R317" s="262">
        <f t="shared" si="63"/>
        <v>2.4300000000000002</v>
      </c>
    </row>
    <row r="318" spans="2:18" x14ac:dyDescent="0.25">
      <c r="B318" s="254">
        <v>310</v>
      </c>
      <c r="C318" s="267" t="s">
        <v>525</v>
      </c>
      <c r="D318" s="256" t="str">
        <f t="shared" si="62"/>
        <v>LK.27.5</v>
      </c>
      <c r="E318" s="256" t="s">
        <v>977</v>
      </c>
      <c r="F318" s="257">
        <v>4</v>
      </c>
      <c r="G318" s="305"/>
      <c r="H318" s="258" t="s">
        <v>664</v>
      </c>
      <c r="I318" s="258" t="s">
        <v>665</v>
      </c>
      <c r="J318" s="258" t="s">
        <v>681</v>
      </c>
      <c r="K318" s="259">
        <f>'LK 27'!F7</f>
        <v>43.445599999999999</v>
      </c>
      <c r="L318" s="259">
        <f>'LK 27'!G7</f>
        <v>45</v>
      </c>
      <c r="M318" s="259">
        <f>'LK 27'!H7</f>
        <v>45</v>
      </c>
      <c r="N318" s="259">
        <f>'LK 27'!I7</f>
        <v>26.812249999999999</v>
      </c>
      <c r="O318" s="260">
        <f t="shared" si="54"/>
        <v>45</v>
      </c>
      <c r="P318" s="260">
        <f t="shared" si="55"/>
        <v>160.25785000000002</v>
      </c>
      <c r="Q318" s="261">
        <f>'LK 27'!D7</f>
        <v>54</v>
      </c>
      <c r="R318" s="262">
        <f t="shared" si="63"/>
        <v>2.4300000000000002</v>
      </c>
    </row>
    <row r="319" spans="2:18" x14ac:dyDescent="0.25">
      <c r="B319" s="254">
        <v>311</v>
      </c>
      <c r="C319" s="267" t="s">
        <v>526</v>
      </c>
      <c r="D319" s="256" t="str">
        <f t="shared" si="62"/>
        <v>LK.27.6</v>
      </c>
      <c r="E319" s="256" t="s">
        <v>991</v>
      </c>
      <c r="F319" s="257">
        <v>4</v>
      </c>
      <c r="G319" s="305"/>
      <c r="H319" s="258" t="s">
        <v>664</v>
      </c>
      <c r="I319" s="258" t="s">
        <v>662</v>
      </c>
      <c r="J319" s="258" t="s">
        <v>681</v>
      </c>
      <c r="K319" s="259">
        <f>'LK 27'!F8</f>
        <v>43.445599999999999</v>
      </c>
      <c r="L319" s="259">
        <f>'LK 27'!G8</f>
        <v>45</v>
      </c>
      <c r="M319" s="259">
        <f>'LK 27'!H8</f>
        <v>45</v>
      </c>
      <c r="N319" s="259">
        <f>'LK 27'!I8</f>
        <v>30.892499999999998</v>
      </c>
      <c r="O319" s="260">
        <f t="shared" si="54"/>
        <v>45</v>
      </c>
      <c r="P319" s="260">
        <f t="shared" si="55"/>
        <v>164.3381</v>
      </c>
      <c r="Q319" s="261">
        <f>'LK 27'!D8</f>
        <v>54</v>
      </c>
      <c r="R319" s="262">
        <f t="shared" si="63"/>
        <v>2.4300000000000002</v>
      </c>
    </row>
    <row r="320" spans="2:18" x14ac:dyDescent="0.25">
      <c r="B320" s="254">
        <v>312</v>
      </c>
      <c r="C320" s="267" t="s">
        <v>527</v>
      </c>
      <c r="D320" s="256" t="str">
        <f t="shared" si="62"/>
        <v>LK.27.7</v>
      </c>
      <c r="E320" s="256" t="s">
        <v>992</v>
      </c>
      <c r="F320" s="257">
        <v>4</v>
      </c>
      <c r="G320" s="305"/>
      <c r="H320" s="258" t="s">
        <v>664</v>
      </c>
      <c r="I320" s="258" t="s">
        <v>683</v>
      </c>
      <c r="J320" s="258" t="s">
        <v>681</v>
      </c>
      <c r="K320" s="259">
        <f>'LK 27'!F9</f>
        <v>43.445599999999999</v>
      </c>
      <c r="L320" s="259">
        <f>'LK 27'!G9</f>
        <v>45</v>
      </c>
      <c r="M320" s="259">
        <f>'LK 27'!H9</f>
        <v>45</v>
      </c>
      <c r="N320" s="259">
        <f>'LK 27'!I9</f>
        <v>30.892499999999998</v>
      </c>
      <c r="O320" s="260">
        <f t="shared" si="54"/>
        <v>45</v>
      </c>
      <c r="P320" s="260">
        <f t="shared" si="55"/>
        <v>164.3381</v>
      </c>
      <c r="Q320" s="261">
        <f>'LK 27'!D9</f>
        <v>54</v>
      </c>
      <c r="R320" s="262">
        <f t="shared" si="63"/>
        <v>2.4300000000000002</v>
      </c>
    </row>
    <row r="321" spans="2:18" x14ac:dyDescent="0.25">
      <c r="B321" s="254">
        <v>313</v>
      </c>
      <c r="C321" s="267" t="s">
        <v>528</v>
      </c>
      <c r="D321" s="256" t="str">
        <f t="shared" si="62"/>
        <v>LK.27.8</v>
      </c>
      <c r="E321" s="256" t="s">
        <v>993</v>
      </c>
      <c r="F321" s="257">
        <v>4</v>
      </c>
      <c r="G321" s="305"/>
      <c r="H321" s="258" t="s">
        <v>664</v>
      </c>
      <c r="I321" s="258" t="s">
        <v>842</v>
      </c>
      <c r="J321" s="258" t="s">
        <v>681</v>
      </c>
      <c r="K321" s="259">
        <f>'LK 27'!F10</f>
        <v>43.445599999999999</v>
      </c>
      <c r="L321" s="259">
        <f>'LK 27'!G10</f>
        <v>45</v>
      </c>
      <c r="M321" s="259">
        <f>'LK 27'!H10</f>
        <v>45</v>
      </c>
      <c r="N321" s="259">
        <f>'LK 27'!I10</f>
        <v>26.812249999999999</v>
      </c>
      <c r="O321" s="260">
        <f t="shared" si="54"/>
        <v>45</v>
      </c>
      <c r="P321" s="260">
        <f t="shared" si="55"/>
        <v>160.25785000000002</v>
      </c>
      <c r="Q321" s="261">
        <f>'LK 27'!D10</f>
        <v>54</v>
      </c>
      <c r="R321" s="262">
        <f t="shared" si="63"/>
        <v>2.4300000000000002</v>
      </c>
    </row>
    <row r="322" spans="2:18" x14ac:dyDescent="0.25">
      <c r="B322" s="254">
        <v>314</v>
      </c>
      <c r="C322" s="267" t="s">
        <v>529</v>
      </c>
      <c r="D322" s="256" t="str">
        <f t="shared" si="62"/>
        <v>LK.27.9</v>
      </c>
      <c r="E322" s="256" t="s">
        <v>994</v>
      </c>
      <c r="F322" s="257">
        <v>4</v>
      </c>
      <c r="G322" s="305"/>
      <c r="H322" s="258" t="s">
        <v>661</v>
      </c>
      <c r="I322" s="258" t="s">
        <v>662</v>
      </c>
      <c r="J322" s="258" t="s">
        <v>681</v>
      </c>
      <c r="K322" s="259">
        <f>'LK 27'!F11</f>
        <v>43.66675</v>
      </c>
      <c r="L322" s="259">
        <f>'LK 27'!G11</f>
        <v>45</v>
      </c>
      <c r="M322" s="259">
        <f>'LK 27'!H11</f>
        <v>45</v>
      </c>
      <c r="N322" s="259">
        <f>'LK 27'!I11</f>
        <v>26.6175</v>
      </c>
      <c r="O322" s="260">
        <f t="shared" si="54"/>
        <v>45</v>
      </c>
      <c r="P322" s="260">
        <f t="shared" si="55"/>
        <v>160.28425000000001</v>
      </c>
      <c r="Q322" s="261">
        <f>'LK 27'!D11</f>
        <v>78</v>
      </c>
      <c r="R322" s="262">
        <f t="shared" si="63"/>
        <v>2.4300000000000002</v>
      </c>
    </row>
    <row r="323" spans="2:18" x14ac:dyDescent="0.25">
      <c r="B323" s="254">
        <v>315</v>
      </c>
      <c r="C323" s="267" t="s">
        <v>530</v>
      </c>
      <c r="D323" s="256" t="str">
        <f t="shared" si="62"/>
        <v>LK.27.10</v>
      </c>
      <c r="E323" s="256" t="s">
        <v>995</v>
      </c>
      <c r="F323" s="257">
        <v>4</v>
      </c>
      <c r="G323" s="305" t="s">
        <v>1131</v>
      </c>
      <c r="H323" s="258" t="s">
        <v>661</v>
      </c>
      <c r="I323" s="258" t="s">
        <v>662</v>
      </c>
      <c r="J323" s="258" t="s">
        <v>663</v>
      </c>
      <c r="K323" s="259">
        <f>'LK 27'!F12</f>
        <v>39.616750000000003</v>
      </c>
      <c r="L323" s="259">
        <f>'LK 27'!G12</f>
        <v>40.950000000000003</v>
      </c>
      <c r="M323" s="259">
        <f>'LK 27'!H12</f>
        <v>40.950000000000003</v>
      </c>
      <c r="N323" s="259">
        <f>'LK 27'!I12</f>
        <v>30.01696316</v>
      </c>
      <c r="O323" s="260">
        <f t="shared" si="54"/>
        <v>40.950000000000003</v>
      </c>
      <c r="P323" s="260">
        <f t="shared" si="55"/>
        <v>151.53371316000002</v>
      </c>
      <c r="Q323" s="261">
        <f>'LK 27'!D12</f>
        <v>72.149999999999991</v>
      </c>
      <c r="R323" s="262">
        <f t="shared" si="63"/>
        <v>2.4300000000000002</v>
      </c>
    </row>
    <row r="324" spans="2:18" x14ac:dyDescent="0.25">
      <c r="B324" s="254">
        <v>316</v>
      </c>
      <c r="C324" s="267" t="s">
        <v>531</v>
      </c>
      <c r="D324" s="256" t="str">
        <f t="shared" si="62"/>
        <v>LK.27.11</v>
      </c>
      <c r="E324" s="256" t="s">
        <v>996</v>
      </c>
      <c r="F324" s="257">
        <v>4</v>
      </c>
      <c r="G324" s="305"/>
      <c r="H324" s="258" t="s">
        <v>664</v>
      </c>
      <c r="I324" s="258" t="s">
        <v>665</v>
      </c>
      <c r="J324" s="258" t="s">
        <v>663</v>
      </c>
      <c r="K324" s="259">
        <f>'LK 27'!F13</f>
        <v>39.395600000000002</v>
      </c>
      <c r="L324" s="259">
        <f>'LK 27'!G13</f>
        <v>40.950000000000003</v>
      </c>
      <c r="M324" s="259">
        <f>'LK 27'!H13</f>
        <v>40.950000000000003</v>
      </c>
      <c r="N324" s="259">
        <f>'LK 27'!I13</f>
        <v>30.211713159999999</v>
      </c>
      <c r="O324" s="260">
        <f t="shared" si="54"/>
        <v>40.950000000000003</v>
      </c>
      <c r="P324" s="260">
        <f t="shared" si="55"/>
        <v>151.50731316</v>
      </c>
      <c r="Q324" s="261">
        <f>'LK 27'!D13</f>
        <v>49.949999999999996</v>
      </c>
      <c r="R324" s="262">
        <f t="shared" si="63"/>
        <v>2.4300000000000002</v>
      </c>
    </row>
    <row r="325" spans="2:18" x14ac:dyDescent="0.25">
      <c r="B325" s="254">
        <v>317</v>
      </c>
      <c r="C325" s="267" t="s">
        <v>532</v>
      </c>
      <c r="D325" s="256" t="str">
        <f t="shared" si="62"/>
        <v>LK.27.12</v>
      </c>
      <c r="E325" s="256" t="s">
        <v>997</v>
      </c>
      <c r="F325" s="257">
        <v>4</v>
      </c>
      <c r="G325" s="305"/>
      <c r="H325" s="258" t="s">
        <v>664</v>
      </c>
      <c r="I325" s="258" t="s">
        <v>665</v>
      </c>
      <c r="J325" s="258" t="s">
        <v>663</v>
      </c>
      <c r="K325" s="259">
        <f>'LK 27'!F14</f>
        <v>39.395600000000002</v>
      </c>
      <c r="L325" s="259">
        <f>'LK 27'!G14</f>
        <v>40.950000000000003</v>
      </c>
      <c r="M325" s="259">
        <f>'LK 27'!H14</f>
        <v>40.950000000000003</v>
      </c>
      <c r="N325" s="259">
        <f>'LK 27'!I14</f>
        <v>25.89559581</v>
      </c>
      <c r="O325" s="260">
        <f t="shared" si="54"/>
        <v>40.950000000000003</v>
      </c>
      <c r="P325" s="260">
        <f t="shared" si="55"/>
        <v>147.19119581000001</v>
      </c>
      <c r="Q325" s="261">
        <f>'LK 27'!D14</f>
        <v>49.949999999999996</v>
      </c>
      <c r="R325" s="262">
        <f t="shared" si="63"/>
        <v>2.4300000000000002</v>
      </c>
    </row>
    <row r="326" spans="2:18" x14ac:dyDescent="0.25">
      <c r="B326" s="254">
        <v>318</v>
      </c>
      <c r="C326" s="267" t="s">
        <v>533</v>
      </c>
      <c r="D326" s="256" t="str">
        <f t="shared" si="62"/>
        <v>LK.27.13</v>
      </c>
      <c r="E326" s="256" t="s">
        <v>998</v>
      </c>
      <c r="F326" s="257">
        <v>4</v>
      </c>
      <c r="G326" s="305"/>
      <c r="H326" s="258" t="s">
        <v>664</v>
      </c>
      <c r="I326" s="258" t="s">
        <v>662</v>
      </c>
      <c r="J326" s="258" t="s">
        <v>663</v>
      </c>
      <c r="K326" s="259">
        <f>'LK 27'!F15</f>
        <v>39.395600000000002</v>
      </c>
      <c r="L326" s="259">
        <f>'LK 27'!G15</f>
        <v>40.950000000000003</v>
      </c>
      <c r="M326" s="259">
        <f>'LK 27'!H15</f>
        <v>40.950000000000003</v>
      </c>
      <c r="N326" s="259">
        <f>'LK 27'!I15</f>
        <v>25.89555</v>
      </c>
      <c r="O326" s="260">
        <f t="shared" si="54"/>
        <v>40.950000000000003</v>
      </c>
      <c r="P326" s="260">
        <f t="shared" si="55"/>
        <v>147.19114999999999</v>
      </c>
      <c r="Q326" s="261">
        <f>'LK 27'!D15</f>
        <v>49.949999999999996</v>
      </c>
      <c r="R326" s="262">
        <f t="shared" si="63"/>
        <v>2.4300000000000002</v>
      </c>
    </row>
    <row r="327" spans="2:18" x14ac:dyDescent="0.25">
      <c r="B327" s="254">
        <v>319</v>
      </c>
      <c r="C327" s="267" t="s">
        <v>534</v>
      </c>
      <c r="D327" s="256" t="str">
        <f t="shared" si="62"/>
        <v>LK.27.14</v>
      </c>
      <c r="E327" s="256" t="s">
        <v>1000</v>
      </c>
      <c r="F327" s="257">
        <v>4</v>
      </c>
      <c r="G327" s="305"/>
      <c r="H327" s="258" t="s">
        <v>664</v>
      </c>
      <c r="I327" s="258" t="s">
        <v>683</v>
      </c>
      <c r="J327" s="258" t="s">
        <v>663</v>
      </c>
      <c r="K327" s="259">
        <f>'LK 27'!F16</f>
        <v>39.395600000000002</v>
      </c>
      <c r="L327" s="259">
        <f>'LK 27'!G16</f>
        <v>40.950000000000003</v>
      </c>
      <c r="M327" s="259">
        <f>'LK 27'!H16</f>
        <v>40.950000000000003</v>
      </c>
      <c r="N327" s="259">
        <f>'LK 27'!I16</f>
        <v>30.20975</v>
      </c>
      <c r="O327" s="260">
        <f t="shared" si="54"/>
        <v>40.950000000000003</v>
      </c>
      <c r="P327" s="260">
        <f t="shared" si="55"/>
        <v>151.50535000000002</v>
      </c>
      <c r="Q327" s="261">
        <f>'LK 27'!D16</f>
        <v>49.949999999999996</v>
      </c>
      <c r="R327" s="262">
        <f t="shared" si="63"/>
        <v>2.4300000000000002</v>
      </c>
    </row>
    <row r="328" spans="2:18" x14ac:dyDescent="0.25">
      <c r="B328" s="254">
        <v>320</v>
      </c>
      <c r="C328" s="267" t="s">
        <v>535</v>
      </c>
      <c r="D328" s="256" t="str">
        <f t="shared" si="62"/>
        <v>LK.27.15</v>
      </c>
      <c r="E328" s="256" t="s">
        <v>1001</v>
      </c>
      <c r="F328" s="257">
        <v>4</v>
      </c>
      <c r="G328" s="305"/>
      <c r="H328" s="258" t="s">
        <v>664</v>
      </c>
      <c r="I328" s="258" t="s">
        <v>842</v>
      </c>
      <c r="J328" s="258" t="s">
        <v>663</v>
      </c>
      <c r="K328" s="259">
        <f>'LK 27'!F17</f>
        <v>39.395600000000002</v>
      </c>
      <c r="L328" s="259">
        <f>'LK 27'!G17</f>
        <v>40.950000000000003</v>
      </c>
      <c r="M328" s="259">
        <f>'LK 27'!H17</f>
        <v>40.950000000000003</v>
      </c>
      <c r="N328" s="259">
        <f>'LK 27'!I17</f>
        <v>30.20975</v>
      </c>
      <c r="O328" s="260">
        <f t="shared" si="54"/>
        <v>40.950000000000003</v>
      </c>
      <c r="P328" s="260">
        <f t="shared" si="55"/>
        <v>151.50535000000002</v>
      </c>
      <c r="Q328" s="261">
        <f>'LK 27'!D17</f>
        <v>49.949999999999996</v>
      </c>
      <c r="R328" s="262">
        <f t="shared" si="63"/>
        <v>2.4300000000000002</v>
      </c>
    </row>
    <row r="329" spans="2:18" x14ac:dyDescent="0.25">
      <c r="B329" s="254">
        <v>321</v>
      </c>
      <c r="C329" s="267" t="s">
        <v>536</v>
      </c>
      <c r="D329" s="256" t="str">
        <f t="shared" si="62"/>
        <v>LK.27.16</v>
      </c>
      <c r="E329" s="256" t="s">
        <v>1002</v>
      </c>
      <c r="F329" s="257">
        <v>4</v>
      </c>
      <c r="G329" s="305"/>
      <c r="H329" s="258" t="s">
        <v>664</v>
      </c>
      <c r="I329" s="258" t="s">
        <v>856</v>
      </c>
      <c r="J329" s="258" t="s">
        <v>663</v>
      </c>
      <c r="K329" s="259">
        <f>'LK 27'!F18</f>
        <v>39.395600000000002</v>
      </c>
      <c r="L329" s="259">
        <f>'LK 27'!G18</f>
        <v>40.950000000000003</v>
      </c>
      <c r="M329" s="259">
        <f>'LK 27'!H18</f>
        <v>40.950000000000003</v>
      </c>
      <c r="N329" s="259">
        <f>'LK 27'!I18</f>
        <v>25.89555</v>
      </c>
      <c r="O329" s="260">
        <f t="shared" ref="O329:O360" si="64">+MAX(K329:N329)</f>
        <v>40.950000000000003</v>
      </c>
      <c r="P329" s="260">
        <f t="shared" ref="P329:P360" si="65">+SUM(K329:N329)</f>
        <v>147.19114999999999</v>
      </c>
      <c r="Q329" s="261">
        <f>'LK 27'!D18</f>
        <v>49.949999999999996</v>
      </c>
      <c r="R329" s="262">
        <f t="shared" si="63"/>
        <v>2.4300000000000002</v>
      </c>
    </row>
    <row r="330" spans="2:18" x14ac:dyDescent="0.25">
      <c r="B330" s="254">
        <v>322</v>
      </c>
      <c r="C330" s="267" t="s">
        <v>537</v>
      </c>
      <c r="D330" s="256" t="str">
        <f t="shared" si="62"/>
        <v>LK.27.17</v>
      </c>
      <c r="E330" s="256" t="s">
        <v>1003</v>
      </c>
      <c r="F330" s="257">
        <v>4</v>
      </c>
      <c r="G330" s="305"/>
      <c r="H330" s="258" t="s">
        <v>664</v>
      </c>
      <c r="I330" s="258" t="s">
        <v>986</v>
      </c>
      <c r="J330" s="258" t="s">
        <v>663</v>
      </c>
      <c r="K330" s="259">
        <f>'LK 27'!F19</f>
        <v>39.395600000000002</v>
      </c>
      <c r="L330" s="259">
        <f>'LK 27'!G19</f>
        <v>40.950000000000003</v>
      </c>
      <c r="M330" s="259">
        <f>'LK 27'!H19</f>
        <v>40.950000000000003</v>
      </c>
      <c r="N330" s="259">
        <f>'LK 27'!I19</f>
        <v>25.866900000000001</v>
      </c>
      <c r="O330" s="260">
        <f t="shared" si="64"/>
        <v>40.950000000000003</v>
      </c>
      <c r="P330" s="260">
        <f t="shared" si="65"/>
        <v>147.16250000000002</v>
      </c>
      <c r="Q330" s="261">
        <f>'LK 27'!D19</f>
        <v>49.949999999999996</v>
      </c>
      <c r="R330" s="262">
        <f t="shared" si="63"/>
        <v>2.4300000000000002</v>
      </c>
    </row>
    <row r="331" spans="2:18" x14ac:dyDescent="0.25">
      <c r="B331" s="254">
        <v>323</v>
      </c>
      <c r="C331" s="267" t="s">
        <v>538</v>
      </c>
      <c r="D331" s="256" t="str">
        <f t="shared" si="62"/>
        <v>LK.27.18</v>
      </c>
      <c r="E331" s="256" t="s">
        <v>1004</v>
      </c>
      <c r="F331" s="257">
        <v>4</v>
      </c>
      <c r="G331" s="305"/>
      <c r="H331" s="258" t="s">
        <v>661</v>
      </c>
      <c r="I331" s="258" t="s">
        <v>662</v>
      </c>
      <c r="J331" s="258" t="s">
        <v>663</v>
      </c>
      <c r="K331" s="259">
        <f>'LK 27'!F20</f>
        <v>66.626725370000003</v>
      </c>
      <c r="L331" s="259">
        <f>'LK 27'!G20</f>
        <v>72.13</v>
      </c>
      <c r="M331" s="259">
        <f>'LK 27'!H20</f>
        <v>72.13</v>
      </c>
      <c r="N331" s="259">
        <f>'LK 27'!I20</f>
        <v>52.451191059999999</v>
      </c>
      <c r="O331" s="260">
        <f t="shared" si="64"/>
        <v>72.13</v>
      </c>
      <c r="P331" s="260">
        <f t="shared" si="65"/>
        <v>263.33791643000001</v>
      </c>
      <c r="Q331" s="261">
        <f>'LK 27'!D20</f>
        <v>89.980000000000018</v>
      </c>
      <c r="R331" s="262">
        <f t="shared" si="63"/>
        <v>2.4300000000000002</v>
      </c>
    </row>
    <row r="332" spans="2:18" x14ac:dyDescent="0.25">
      <c r="B332" s="254">
        <v>324</v>
      </c>
      <c r="C332" s="267" t="s">
        <v>539</v>
      </c>
      <c r="D332" s="256" t="str">
        <f>+C332</f>
        <v>LK.28.1</v>
      </c>
      <c r="E332" s="256" t="s">
        <v>999</v>
      </c>
      <c r="F332" s="257">
        <v>4</v>
      </c>
      <c r="G332" s="305" t="s">
        <v>1132</v>
      </c>
      <c r="H332" s="258" t="s">
        <v>661</v>
      </c>
      <c r="I332" s="258" t="s">
        <v>662</v>
      </c>
      <c r="J332" s="258" t="s">
        <v>681</v>
      </c>
      <c r="K332" s="259">
        <f>'LK 28'!F3</f>
        <v>83.957799559999998</v>
      </c>
      <c r="L332" s="259">
        <f>'LK 28'!G3</f>
        <v>91.1</v>
      </c>
      <c r="M332" s="259">
        <f>'LK 28'!H3</f>
        <v>91.1</v>
      </c>
      <c r="N332" s="259">
        <f>'LK 28'!I3</f>
        <v>58.482941060000002</v>
      </c>
      <c r="O332" s="260">
        <f t="shared" si="64"/>
        <v>91.1</v>
      </c>
      <c r="P332" s="260">
        <f t="shared" si="65"/>
        <v>324.64074061999997</v>
      </c>
      <c r="Q332" s="261">
        <f>'LK 28'!D3</f>
        <v>106.05000000000001</v>
      </c>
      <c r="R332" s="262">
        <f>0.81*3</f>
        <v>2.4300000000000002</v>
      </c>
    </row>
    <row r="333" spans="2:18" x14ac:dyDescent="0.25">
      <c r="B333" s="254">
        <v>325</v>
      </c>
      <c r="C333" s="267" t="s">
        <v>540</v>
      </c>
      <c r="D333" s="256" t="str">
        <f t="shared" ref="D333:D341" si="66">+C333</f>
        <v>LK.28.2</v>
      </c>
      <c r="E333" s="256" t="s">
        <v>1006</v>
      </c>
      <c r="F333" s="257">
        <v>4</v>
      </c>
      <c r="G333" s="305"/>
      <c r="H333" s="258" t="s">
        <v>664</v>
      </c>
      <c r="I333" s="258" t="s">
        <v>665</v>
      </c>
      <c r="J333" s="258" t="s">
        <v>681</v>
      </c>
      <c r="K333" s="259">
        <f>'LK 28'!F4</f>
        <v>68.191100000000006</v>
      </c>
      <c r="L333" s="259">
        <f>'LK 28'!G4</f>
        <v>70</v>
      </c>
      <c r="M333" s="259">
        <f>'LK 28'!H4</f>
        <v>70</v>
      </c>
      <c r="N333" s="259">
        <f>'LK 28'!I4</f>
        <v>41.475000000000001</v>
      </c>
      <c r="O333" s="260">
        <f t="shared" si="64"/>
        <v>70</v>
      </c>
      <c r="P333" s="260">
        <f t="shared" si="65"/>
        <v>249.6661</v>
      </c>
      <c r="Q333" s="261">
        <f>'LK 28'!D4</f>
        <v>80</v>
      </c>
      <c r="R333" s="262">
        <f t="shared" ref="R333:R341" si="67">0.81*3</f>
        <v>2.4300000000000002</v>
      </c>
    </row>
    <row r="334" spans="2:18" x14ac:dyDescent="0.25">
      <c r="B334" s="254">
        <v>326</v>
      </c>
      <c r="C334" s="267" t="s">
        <v>541</v>
      </c>
      <c r="D334" s="256" t="str">
        <f t="shared" si="66"/>
        <v>LK.28.3</v>
      </c>
      <c r="E334" s="256" t="s">
        <v>1007</v>
      </c>
      <c r="F334" s="257">
        <v>4</v>
      </c>
      <c r="G334" s="305"/>
      <c r="H334" s="258" t="s">
        <v>664</v>
      </c>
      <c r="I334" s="258" t="s">
        <v>665</v>
      </c>
      <c r="J334" s="258" t="s">
        <v>681</v>
      </c>
      <c r="K334" s="259">
        <f>'LK 28'!F5</f>
        <v>68.191100000000006</v>
      </c>
      <c r="L334" s="259">
        <f>'LK 28'!G5</f>
        <v>70</v>
      </c>
      <c r="M334" s="259">
        <f>'LK 28'!H5</f>
        <v>70</v>
      </c>
      <c r="N334" s="259">
        <f>'LK 28'!I5</f>
        <v>41.475000000000001</v>
      </c>
      <c r="O334" s="260">
        <f t="shared" si="64"/>
        <v>70</v>
      </c>
      <c r="P334" s="260">
        <f t="shared" si="65"/>
        <v>249.6661</v>
      </c>
      <c r="Q334" s="261">
        <f>'LK 28'!D5</f>
        <v>80</v>
      </c>
      <c r="R334" s="262">
        <f t="shared" si="67"/>
        <v>2.4300000000000002</v>
      </c>
    </row>
    <row r="335" spans="2:18" x14ac:dyDescent="0.25">
      <c r="B335" s="254">
        <v>327</v>
      </c>
      <c r="C335" s="267" t="s">
        <v>542</v>
      </c>
      <c r="D335" s="256" t="str">
        <f t="shared" si="66"/>
        <v>LK.28.4</v>
      </c>
      <c r="E335" s="256" t="s">
        <v>1008</v>
      </c>
      <c r="F335" s="257">
        <v>4</v>
      </c>
      <c r="G335" s="305"/>
      <c r="H335" s="258" t="s">
        <v>664</v>
      </c>
      <c r="I335" s="258" t="s">
        <v>665</v>
      </c>
      <c r="J335" s="258" t="s">
        <v>681</v>
      </c>
      <c r="K335" s="259">
        <f>'LK 28'!F6</f>
        <v>68.191100000000006</v>
      </c>
      <c r="L335" s="259">
        <f>'LK 28'!G6</f>
        <v>70</v>
      </c>
      <c r="M335" s="259">
        <f>'LK 28'!H6</f>
        <v>70</v>
      </c>
      <c r="N335" s="259">
        <f>'LK 28'!I6</f>
        <v>36.824750000000002</v>
      </c>
      <c r="O335" s="260">
        <f t="shared" si="64"/>
        <v>70</v>
      </c>
      <c r="P335" s="260">
        <f t="shared" si="65"/>
        <v>245.01585</v>
      </c>
      <c r="Q335" s="261">
        <f>'LK 28'!D6</f>
        <v>80</v>
      </c>
      <c r="R335" s="262">
        <f t="shared" si="67"/>
        <v>2.4300000000000002</v>
      </c>
    </row>
    <row r="336" spans="2:18" x14ac:dyDescent="0.25">
      <c r="B336" s="254">
        <v>328</v>
      </c>
      <c r="C336" s="267" t="s">
        <v>543</v>
      </c>
      <c r="D336" s="256" t="str">
        <f t="shared" si="66"/>
        <v>LK.28.5</v>
      </c>
      <c r="E336" s="256" t="s">
        <v>1009</v>
      </c>
      <c r="F336" s="257">
        <v>4</v>
      </c>
      <c r="G336" s="305"/>
      <c r="H336" s="258" t="s">
        <v>661</v>
      </c>
      <c r="I336" s="258" t="s">
        <v>662</v>
      </c>
      <c r="J336" s="258" t="s">
        <v>681</v>
      </c>
      <c r="K336" s="259">
        <f>'LK 28'!F7</f>
        <v>68.408649999999994</v>
      </c>
      <c r="L336" s="259">
        <f>'LK 28'!G7</f>
        <v>70</v>
      </c>
      <c r="M336" s="259">
        <f>'LK 28'!H7</f>
        <v>70</v>
      </c>
      <c r="N336" s="259">
        <f>'LK 28'!I7</f>
        <v>36.725000000000001</v>
      </c>
      <c r="O336" s="260">
        <f t="shared" si="64"/>
        <v>70</v>
      </c>
      <c r="P336" s="260">
        <f t="shared" si="65"/>
        <v>245.13364999999999</v>
      </c>
      <c r="Q336" s="261">
        <f>'LK 28'!D7</f>
        <v>112</v>
      </c>
      <c r="R336" s="262">
        <f t="shared" si="67"/>
        <v>2.4300000000000002</v>
      </c>
    </row>
    <row r="337" spans="2:18" x14ac:dyDescent="0.25">
      <c r="B337" s="254">
        <v>329</v>
      </c>
      <c r="C337" s="267" t="s">
        <v>544</v>
      </c>
      <c r="D337" s="256" t="str">
        <f t="shared" si="66"/>
        <v>LK.28.6</v>
      </c>
      <c r="E337" s="256" t="s">
        <v>1010</v>
      </c>
      <c r="F337" s="257">
        <v>4</v>
      </c>
      <c r="G337" s="305" t="s">
        <v>1133</v>
      </c>
      <c r="H337" s="258" t="s">
        <v>661</v>
      </c>
      <c r="I337" s="258" t="s">
        <v>662</v>
      </c>
      <c r="J337" s="258" t="s">
        <v>663</v>
      </c>
      <c r="K337" s="259">
        <f>'LK 28'!F8</f>
        <v>69.900000000000006</v>
      </c>
      <c r="L337" s="259">
        <f>'LK 28'!G8</f>
        <v>71.5</v>
      </c>
      <c r="M337" s="259">
        <f>'LK 28'!H8</f>
        <v>71.5</v>
      </c>
      <c r="N337" s="259">
        <f>'LK 28'!I8</f>
        <v>36.700000000000003</v>
      </c>
      <c r="O337" s="260">
        <f t="shared" si="64"/>
        <v>71.5</v>
      </c>
      <c r="P337" s="260">
        <f t="shared" si="65"/>
        <v>249.60000000000002</v>
      </c>
      <c r="Q337" s="261">
        <f>'LK 28'!D8</f>
        <v>114.10000000000001</v>
      </c>
      <c r="R337" s="262">
        <f t="shared" si="67"/>
        <v>2.4300000000000002</v>
      </c>
    </row>
    <row r="338" spans="2:18" x14ac:dyDescent="0.25">
      <c r="B338" s="254">
        <v>330</v>
      </c>
      <c r="C338" s="267" t="s">
        <v>545</v>
      </c>
      <c r="D338" s="256" t="str">
        <f t="shared" si="66"/>
        <v>LK.28.7</v>
      </c>
      <c r="E338" s="256" t="s">
        <v>1011</v>
      </c>
      <c r="F338" s="257">
        <v>4</v>
      </c>
      <c r="G338" s="305"/>
      <c r="H338" s="258" t="s">
        <v>664</v>
      </c>
      <c r="I338" s="258" t="s">
        <v>665</v>
      </c>
      <c r="J338" s="258" t="s">
        <v>663</v>
      </c>
      <c r="K338" s="259">
        <f>'LK 28'!F9</f>
        <v>69.7</v>
      </c>
      <c r="L338" s="259">
        <f>'LK 28'!G9</f>
        <v>71.5</v>
      </c>
      <c r="M338" s="259">
        <f>'LK 28'!H9</f>
        <v>71.5</v>
      </c>
      <c r="N338" s="259">
        <f>'LK 28'!I9</f>
        <v>36.799999999999997</v>
      </c>
      <c r="O338" s="260">
        <f t="shared" si="64"/>
        <v>71.5</v>
      </c>
      <c r="P338" s="260">
        <f t="shared" si="65"/>
        <v>249.5</v>
      </c>
      <c r="Q338" s="261">
        <f>'LK 28'!D9</f>
        <v>81.5</v>
      </c>
      <c r="R338" s="262">
        <f t="shared" si="67"/>
        <v>2.4300000000000002</v>
      </c>
    </row>
    <row r="339" spans="2:18" x14ac:dyDescent="0.25">
      <c r="B339" s="254">
        <v>331</v>
      </c>
      <c r="C339" s="267" t="s">
        <v>546</v>
      </c>
      <c r="D339" s="256" t="str">
        <f t="shared" si="66"/>
        <v>LK.28.8</v>
      </c>
      <c r="E339" s="256" t="s">
        <v>1012</v>
      </c>
      <c r="F339" s="257">
        <v>4</v>
      </c>
      <c r="G339" s="305"/>
      <c r="H339" s="258" t="s">
        <v>664</v>
      </c>
      <c r="I339" s="258" t="s">
        <v>665</v>
      </c>
      <c r="J339" s="258" t="s">
        <v>663</v>
      </c>
      <c r="K339" s="259">
        <f>'LK 28'!F10</f>
        <v>69.7</v>
      </c>
      <c r="L339" s="259">
        <f>'LK 28'!G10</f>
        <v>71.5</v>
      </c>
      <c r="M339" s="259">
        <f>'LK 28'!H10</f>
        <v>71.5</v>
      </c>
      <c r="N339" s="259">
        <f>'LK 28'!I10</f>
        <v>41.5</v>
      </c>
      <c r="O339" s="260">
        <f t="shared" si="64"/>
        <v>71.5</v>
      </c>
      <c r="P339" s="260">
        <f t="shared" si="65"/>
        <v>254.2</v>
      </c>
      <c r="Q339" s="261">
        <f>'LK 28'!D10</f>
        <v>81.5</v>
      </c>
      <c r="R339" s="262">
        <f t="shared" si="67"/>
        <v>2.4300000000000002</v>
      </c>
    </row>
    <row r="340" spans="2:18" x14ac:dyDescent="0.25">
      <c r="B340" s="254">
        <v>332</v>
      </c>
      <c r="C340" s="267" t="s">
        <v>547</v>
      </c>
      <c r="D340" s="256" t="str">
        <f t="shared" si="66"/>
        <v>LK.28.9</v>
      </c>
      <c r="E340" s="256" t="s">
        <v>1013</v>
      </c>
      <c r="F340" s="257">
        <v>4</v>
      </c>
      <c r="G340" s="305"/>
      <c r="H340" s="258" t="s">
        <v>664</v>
      </c>
      <c r="I340" s="258" t="s">
        <v>662</v>
      </c>
      <c r="J340" s="258" t="s">
        <v>663</v>
      </c>
      <c r="K340" s="259">
        <f>'LK 28'!F11</f>
        <v>69.7</v>
      </c>
      <c r="L340" s="259">
        <f>'LK 28'!G11</f>
        <v>71.5</v>
      </c>
      <c r="M340" s="259">
        <f>'LK 28'!H11</f>
        <v>71.5</v>
      </c>
      <c r="N340" s="259">
        <f>'LK 28'!I11</f>
        <v>41.5</v>
      </c>
      <c r="O340" s="260">
        <f t="shared" si="64"/>
        <v>71.5</v>
      </c>
      <c r="P340" s="260">
        <f t="shared" si="65"/>
        <v>254.2</v>
      </c>
      <c r="Q340" s="261">
        <f>'LK 28'!D11</f>
        <v>81.5</v>
      </c>
      <c r="R340" s="262">
        <f t="shared" si="67"/>
        <v>2.4300000000000002</v>
      </c>
    </row>
    <row r="341" spans="2:18" x14ac:dyDescent="0.25">
      <c r="B341" s="254">
        <v>333</v>
      </c>
      <c r="C341" s="267" t="s">
        <v>548</v>
      </c>
      <c r="D341" s="256" t="str">
        <f t="shared" si="66"/>
        <v>LK.28.10</v>
      </c>
      <c r="E341" s="256" t="s">
        <v>1014</v>
      </c>
      <c r="F341" s="257">
        <v>4</v>
      </c>
      <c r="G341" s="305"/>
      <c r="H341" s="258" t="s">
        <v>661</v>
      </c>
      <c r="I341" s="258" t="s">
        <v>662</v>
      </c>
      <c r="J341" s="258" t="s">
        <v>663</v>
      </c>
      <c r="K341" s="259">
        <f>'LK 28'!F12</f>
        <v>86</v>
      </c>
      <c r="L341" s="259">
        <f>'LK 28'!G12</f>
        <v>94.7</v>
      </c>
      <c r="M341" s="259">
        <f>'LK 28'!H12</f>
        <v>94.7</v>
      </c>
      <c r="N341" s="259">
        <f>'LK 28'!I12</f>
        <v>60.9</v>
      </c>
      <c r="O341" s="260">
        <f t="shared" si="64"/>
        <v>94.7</v>
      </c>
      <c r="P341" s="260">
        <f t="shared" si="65"/>
        <v>336.29999999999995</v>
      </c>
      <c r="Q341" s="261">
        <f>'LK 28'!D12</f>
        <v>109.08</v>
      </c>
      <c r="R341" s="262">
        <f t="shared" si="67"/>
        <v>2.4300000000000002</v>
      </c>
    </row>
    <row r="342" spans="2:18" x14ac:dyDescent="0.25">
      <c r="B342" s="254">
        <v>334</v>
      </c>
      <c r="C342" s="267" t="s">
        <v>549</v>
      </c>
      <c r="D342" s="256" t="str">
        <f>+C342</f>
        <v>LK.29.1</v>
      </c>
      <c r="E342" s="256" t="s">
        <v>1015</v>
      </c>
      <c r="F342" s="257">
        <v>4</v>
      </c>
      <c r="G342" s="305" t="s">
        <v>1134</v>
      </c>
      <c r="H342" s="258" t="s">
        <v>661</v>
      </c>
      <c r="I342" s="258" t="s">
        <v>662</v>
      </c>
      <c r="J342" s="258" t="s">
        <v>681</v>
      </c>
      <c r="K342" s="259">
        <f>'LK 29'!F3</f>
        <v>68.400000000000006</v>
      </c>
      <c r="L342" s="259">
        <f>'LK 29'!G3</f>
        <v>70</v>
      </c>
      <c r="M342" s="259">
        <f>'LK 29'!H3</f>
        <v>70</v>
      </c>
      <c r="N342" s="259">
        <f>'LK 29'!I3</f>
        <v>36.700000000000003</v>
      </c>
      <c r="O342" s="260">
        <f t="shared" si="64"/>
        <v>70</v>
      </c>
      <c r="P342" s="260">
        <f t="shared" si="65"/>
        <v>245.10000000000002</v>
      </c>
      <c r="Q342" s="261">
        <f>'LK 29'!D3</f>
        <v>112</v>
      </c>
      <c r="R342" s="262">
        <f>0.81*3</f>
        <v>2.4300000000000002</v>
      </c>
    </row>
    <row r="343" spans="2:18" x14ac:dyDescent="0.25">
      <c r="B343" s="254">
        <v>335</v>
      </c>
      <c r="C343" s="267" t="s">
        <v>550</v>
      </c>
      <c r="D343" s="256" t="str">
        <f t="shared" ref="D343:D354" si="68">+C343</f>
        <v>LK.29.2</v>
      </c>
      <c r="E343" s="256" t="s">
        <v>1016</v>
      </c>
      <c r="F343" s="257">
        <v>4</v>
      </c>
      <c r="G343" s="305"/>
      <c r="H343" s="258" t="s">
        <v>664</v>
      </c>
      <c r="I343" s="258" t="s">
        <v>665</v>
      </c>
      <c r="J343" s="258" t="s">
        <v>681</v>
      </c>
      <c r="K343" s="259">
        <f>'LK 29'!F4</f>
        <v>68.19</v>
      </c>
      <c r="L343" s="259">
        <f>'LK 29'!G4</f>
        <v>70</v>
      </c>
      <c r="M343" s="259">
        <f>'LK 29'!H4</f>
        <v>70</v>
      </c>
      <c r="N343" s="259">
        <f>'LK 29'!I4</f>
        <v>36.9</v>
      </c>
      <c r="O343" s="260">
        <f t="shared" si="64"/>
        <v>70</v>
      </c>
      <c r="P343" s="260">
        <f t="shared" si="65"/>
        <v>245.09</v>
      </c>
      <c r="Q343" s="261">
        <f>'LK 29'!D4</f>
        <v>80</v>
      </c>
      <c r="R343" s="262">
        <f t="shared" ref="R343:R354" si="69">0.81*3</f>
        <v>2.4300000000000002</v>
      </c>
    </row>
    <row r="344" spans="2:18" x14ac:dyDescent="0.25">
      <c r="B344" s="254">
        <v>336</v>
      </c>
      <c r="C344" s="267" t="s">
        <v>551</v>
      </c>
      <c r="D344" s="256" t="str">
        <f t="shared" si="68"/>
        <v>LK.29.3</v>
      </c>
      <c r="E344" s="256" t="s">
        <v>1017</v>
      </c>
      <c r="F344" s="257">
        <v>4</v>
      </c>
      <c r="G344" s="305"/>
      <c r="H344" s="258" t="s">
        <v>664</v>
      </c>
      <c r="I344" s="258" t="s">
        <v>665</v>
      </c>
      <c r="J344" s="258" t="s">
        <v>681</v>
      </c>
      <c r="K344" s="259">
        <f>'LK 29'!F5</f>
        <v>68.19</v>
      </c>
      <c r="L344" s="259">
        <f>'LK 29'!G5</f>
        <v>70</v>
      </c>
      <c r="M344" s="259">
        <f>'LK 29'!H5</f>
        <v>70</v>
      </c>
      <c r="N344" s="259">
        <f>'LK 29'!I5</f>
        <v>41.47</v>
      </c>
      <c r="O344" s="260">
        <f t="shared" si="64"/>
        <v>70</v>
      </c>
      <c r="P344" s="260">
        <f t="shared" si="65"/>
        <v>249.66</v>
      </c>
      <c r="Q344" s="261">
        <f>'LK 29'!D5</f>
        <v>80</v>
      </c>
      <c r="R344" s="262">
        <f t="shared" si="69"/>
        <v>2.4300000000000002</v>
      </c>
    </row>
    <row r="345" spans="2:18" x14ac:dyDescent="0.25">
      <c r="B345" s="254">
        <v>337</v>
      </c>
      <c r="C345" s="267" t="s">
        <v>552</v>
      </c>
      <c r="D345" s="256" t="str">
        <f t="shared" si="68"/>
        <v>LK.29.4</v>
      </c>
      <c r="E345" s="256" t="s">
        <v>1018</v>
      </c>
      <c r="F345" s="257">
        <v>4</v>
      </c>
      <c r="G345" s="305"/>
      <c r="H345" s="258" t="s">
        <v>664</v>
      </c>
      <c r="I345" s="258" t="s">
        <v>665</v>
      </c>
      <c r="J345" s="258" t="s">
        <v>681</v>
      </c>
      <c r="K345" s="259">
        <f>'LK 29'!F6</f>
        <v>68.19</v>
      </c>
      <c r="L345" s="259">
        <f>'LK 29'!G6</f>
        <v>70</v>
      </c>
      <c r="M345" s="259">
        <f>'LK 29'!H6</f>
        <v>70</v>
      </c>
      <c r="N345" s="259">
        <f>'LK 29'!I6</f>
        <v>41.47</v>
      </c>
      <c r="O345" s="260">
        <f t="shared" si="64"/>
        <v>70</v>
      </c>
      <c r="P345" s="260">
        <f t="shared" si="65"/>
        <v>249.66</v>
      </c>
      <c r="Q345" s="261">
        <f>'LK 29'!D6</f>
        <v>80</v>
      </c>
      <c r="R345" s="262">
        <f t="shared" si="69"/>
        <v>2.4300000000000002</v>
      </c>
    </row>
    <row r="346" spans="2:18" x14ac:dyDescent="0.25">
      <c r="B346" s="254">
        <v>338</v>
      </c>
      <c r="C346" s="267" t="s">
        <v>553</v>
      </c>
      <c r="D346" s="256" t="str">
        <f t="shared" si="68"/>
        <v>LK.29.5</v>
      </c>
      <c r="E346" s="256" t="s">
        <v>1019</v>
      </c>
      <c r="F346" s="257">
        <v>4</v>
      </c>
      <c r="G346" s="305"/>
      <c r="H346" s="258" t="s">
        <v>664</v>
      </c>
      <c r="I346" s="258" t="s">
        <v>662</v>
      </c>
      <c r="J346" s="258" t="s">
        <v>681</v>
      </c>
      <c r="K346" s="259">
        <f>'LK 29'!F7</f>
        <v>68.19</v>
      </c>
      <c r="L346" s="259">
        <f>'LK 29'!G7</f>
        <v>70</v>
      </c>
      <c r="M346" s="259">
        <f>'LK 29'!H7</f>
        <v>70</v>
      </c>
      <c r="N346" s="259">
        <f>'LK 29'!I7</f>
        <v>36.9</v>
      </c>
      <c r="O346" s="260">
        <f t="shared" si="64"/>
        <v>70</v>
      </c>
      <c r="P346" s="260">
        <f t="shared" si="65"/>
        <v>245.09</v>
      </c>
      <c r="Q346" s="261">
        <f>'LK 29'!D7</f>
        <v>80</v>
      </c>
      <c r="R346" s="262">
        <f t="shared" si="69"/>
        <v>2.4300000000000002</v>
      </c>
    </row>
    <row r="347" spans="2:18" x14ac:dyDescent="0.25">
      <c r="B347" s="254">
        <v>339</v>
      </c>
      <c r="C347" s="267" t="s">
        <v>554</v>
      </c>
      <c r="D347" s="256" t="str">
        <f t="shared" si="68"/>
        <v>LK.29.6</v>
      </c>
      <c r="E347" s="256" t="s">
        <v>1020</v>
      </c>
      <c r="F347" s="257">
        <v>4</v>
      </c>
      <c r="G347" s="305"/>
      <c r="H347" s="258" t="s">
        <v>661</v>
      </c>
      <c r="I347" s="258" t="s">
        <v>662</v>
      </c>
      <c r="J347" s="258" t="s">
        <v>681</v>
      </c>
      <c r="K347" s="259">
        <f>'LK 29'!F8</f>
        <v>88.66</v>
      </c>
      <c r="L347" s="259">
        <f>'LK 29'!G8</f>
        <v>91</v>
      </c>
      <c r="M347" s="259">
        <f>'LK 29'!H8</f>
        <v>91</v>
      </c>
      <c r="N347" s="259">
        <f>'LK 29'!I8</f>
        <v>47.7</v>
      </c>
      <c r="O347" s="260">
        <f t="shared" si="64"/>
        <v>91</v>
      </c>
      <c r="P347" s="260">
        <f t="shared" si="65"/>
        <v>318.35999999999996</v>
      </c>
      <c r="Q347" s="261">
        <f>'LK 29'!D8</f>
        <v>136</v>
      </c>
      <c r="R347" s="262">
        <f t="shared" si="69"/>
        <v>2.4300000000000002</v>
      </c>
    </row>
    <row r="348" spans="2:18" x14ac:dyDescent="0.25">
      <c r="B348" s="254">
        <v>340</v>
      </c>
      <c r="C348" s="267" t="s">
        <v>555</v>
      </c>
      <c r="D348" s="256" t="str">
        <f t="shared" si="68"/>
        <v>LK.29.7</v>
      </c>
      <c r="E348" s="256" t="s">
        <v>1021</v>
      </c>
      <c r="F348" s="257">
        <v>4</v>
      </c>
      <c r="G348" s="305" t="s">
        <v>1135</v>
      </c>
      <c r="H348" s="258" t="s">
        <v>661</v>
      </c>
      <c r="I348" s="258" t="s">
        <v>662</v>
      </c>
      <c r="J348" s="258" t="s">
        <v>663</v>
      </c>
      <c r="K348" s="259">
        <f>'LK 29'!F9</f>
        <v>52.66</v>
      </c>
      <c r="L348" s="259">
        <f>'LK 29'!G9</f>
        <v>54</v>
      </c>
      <c r="M348" s="259">
        <f>'LK 29'!H9</f>
        <v>54</v>
      </c>
      <c r="N348" s="259">
        <f>'LK 29'!I9</f>
        <v>27.85</v>
      </c>
      <c r="O348" s="260">
        <f t="shared" si="64"/>
        <v>54</v>
      </c>
      <c r="P348" s="260">
        <f t="shared" si="65"/>
        <v>188.51</v>
      </c>
      <c r="Q348" s="261">
        <f>'LK 29'!D9</f>
        <v>91</v>
      </c>
      <c r="R348" s="262">
        <f t="shared" si="69"/>
        <v>2.4300000000000002</v>
      </c>
    </row>
    <row r="349" spans="2:18" x14ac:dyDescent="0.25">
      <c r="B349" s="254">
        <v>341</v>
      </c>
      <c r="C349" s="267" t="s">
        <v>556</v>
      </c>
      <c r="D349" s="256" t="str">
        <f t="shared" si="68"/>
        <v>LK.29.8</v>
      </c>
      <c r="E349" s="256" t="s">
        <v>1022</v>
      </c>
      <c r="F349" s="257">
        <v>4</v>
      </c>
      <c r="G349" s="305"/>
      <c r="H349" s="258" t="s">
        <v>664</v>
      </c>
      <c r="I349" s="258" t="s">
        <v>665</v>
      </c>
      <c r="J349" s="258" t="s">
        <v>663</v>
      </c>
      <c r="K349" s="259">
        <f>'LK 29'!F10</f>
        <v>52.4</v>
      </c>
      <c r="L349" s="259">
        <f>'LK 29'!G10</f>
        <v>54</v>
      </c>
      <c r="M349" s="259">
        <f>'LK 29'!H10</f>
        <v>54</v>
      </c>
      <c r="N349" s="259">
        <f>'LK 29'!I10</f>
        <v>32.1</v>
      </c>
      <c r="O349" s="260">
        <f t="shared" si="64"/>
        <v>54</v>
      </c>
      <c r="P349" s="260">
        <f t="shared" si="65"/>
        <v>192.5</v>
      </c>
      <c r="Q349" s="261">
        <f>'LK 29'!D10</f>
        <v>63</v>
      </c>
      <c r="R349" s="262">
        <f t="shared" si="69"/>
        <v>2.4300000000000002</v>
      </c>
    </row>
    <row r="350" spans="2:18" x14ac:dyDescent="0.25">
      <c r="B350" s="254">
        <v>342</v>
      </c>
      <c r="C350" s="267" t="s">
        <v>557</v>
      </c>
      <c r="D350" s="256" t="str">
        <f t="shared" si="68"/>
        <v>LK.29.9</v>
      </c>
      <c r="E350" s="256" t="s">
        <v>1023</v>
      </c>
      <c r="F350" s="257">
        <v>4</v>
      </c>
      <c r="G350" s="305"/>
      <c r="H350" s="258" t="s">
        <v>664</v>
      </c>
      <c r="I350" s="258" t="s">
        <v>665</v>
      </c>
      <c r="J350" s="258" t="s">
        <v>663</v>
      </c>
      <c r="K350" s="259">
        <f>'LK 29'!F11</f>
        <v>52.445599999999999</v>
      </c>
      <c r="L350" s="259">
        <f>'LK 29'!G11</f>
        <v>54</v>
      </c>
      <c r="M350" s="259">
        <f>'LK 29'!H11</f>
        <v>54</v>
      </c>
      <c r="N350" s="259">
        <f>'LK 29'!I11</f>
        <v>28</v>
      </c>
      <c r="O350" s="260">
        <f t="shared" si="64"/>
        <v>54</v>
      </c>
      <c r="P350" s="260">
        <f t="shared" si="65"/>
        <v>188.44560000000001</v>
      </c>
      <c r="Q350" s="261">
        <f>'LK 29'!D11</f>
        <v>63</v>
      </c>
      <c r="R350" s="262">
        <f t="shared" si="69"/>
        <v>2.4300000000000002</v>
      </c>
    </row>
    <row r="351" spans="2:18" x14ac:dyDescent="0.25">
      <c r="B351" s="254">
        <v>343</v>
      </c>
      <c r="C351" s="267" t="s">
        <v>558</v>
      </c>
      <c r="D351" s="256" t="str">
        <f t="shared" si="68"/>
        <v>LK.29.10</v>
      </c>
      <c r="E351" s="256" t="s">
        <v>1024</v>
      </c>
      <c r="F351" s="257">
        <v>4</v>
      </c>
      <c r="G351" s="305"/>
      <c r="H351" s="258" t="s">
        <v>664</v>
      </c>
      <c r="I351" s="258" t="s">
        <v>662</v>
      </c>
      <c r="J351" s="258" t="s">
        <v>663</v>
      </c>
      <c r="K351" s="259">
        <f>'LK 29'!F12</f>
        <v>52.445599999999999</v>
      </c>
      <c r="L351" s="259">
        <f>'LK 29'!G12</f>
        <v>54</v>
      </c>
      <c r="M351" s="259">
        <f>'LK 29'!H12</f>
        <v>54</v>
      </c>
      <c r="N351" s="259">
        <f>'LK 29'!I12</f>
        <v>28.02</v>
      </c>
      <c r="O351" s="260">
        <f t="shared" si="64"/>
        <v>54</v>
      </c>
      <c r="P351" s="260">
        <f t="shared" si="65"/>
        <v>188.46560000000002</v>
      </c>
      <c r="Q351" s="261">
        <f>'LK 29'!D12</f>
        <v>63</v>
      </c>
      <c r="R351" s="262">
        <f t="shared" si="69"/>
        <v>2.4300000000000002</v>
      </c>
    </row>
    <row r="352" spans="2:18" x14ac:dyDescent="0.25">
      <c r="B352" s="254">
        <v>344</v>
      </c>
      <c r="C352" s="267" t="s">
        <v>559</v>
      </c>
      <c r="D352" s="256" t="str">
        <f t="shared" si="68"/>
        <v>LK.29.11</v>
      </c>
      <c r="E352" s="256" t="s">
        <v>975</v>
      </c>
      <c r="F352" s="257">
        <v>4</v>
      </c>
      <c r="G352" s="305"/>
      <c r="H352" s="258" t="s">
        <v>664</v>
      </c>
      <c r="I352" s="258" t="s">
        <v>683</v>
      </c>
      <c r="J352" s="258" t="s">
        <v>663</v>
      </c>
      <c r="K352" s="259">
        <f>'LK 29'!F13</f>
        <v>52.4</v>
      </c>
      <c r="L352" s="259">
        <f>'LK 29'!G13</f>
        <v>54</v>
      </c>
      <c r="M352" s="259">
        <f>'LK 29'!H13</f>
        <v>54</v>
      </c>
      <c r="N352" s="259">
        <f>'LK 29'!I13</f>
        <v>32.1</v>
      </c>
      <c r="O352" s="260">
        <f t="shared" si="64"/>
        <v>54</v>
      </c>
      <c r="P352" s="260">
        <f t="shared" si="65"/>
        <v>192.5</v>
      </c>
      <c r="Q352" s="261">
        <f>'LK 29'!D13</f>
        <v>63</v>
      </c>
      <c r="R352" s="262">
        <f t="shared" si="69"/>
        <v>2.4300000000000002</v>
      </c>
    </row>
    <row r="353" spans="2:18" x14ac:dyDescent="0.25">
      <c r="B353" s="254">
        <v>345</v>
      </c>
      <c r="C353" s="267" t="s">
        <v>560</v>
      </c>
      <c r="D353" s="256" t="str">
        <f t="shared" si="68"/>
        <v>LK.29.12</v>
      </c>
      <c r="E353" s="256" t="s">
        <v>1025</v>
      </c>
      <c r="F353" s="257">
        <v>4</v>
      </c>
      <c r="G353" s="305"/>
      <c r="H353" s="258" t="s">
        <v>664</v>
      </c>
      <c r="I353" s="258" t="s">
        <v>842</v>
      </c>
      <c r="J353" s="258" t="s">
        <v>663</v>
      </c>
      <c r="K353" s="259">
        <f>'LK 29'!F14</f>
        <v>52.4</v>
      </c>
      <c r="L353" s="259">
        <f>'LK 29'!G14</f>
        <v>54</v>
      </c>
      <c r="M353" s="259">
        <f>'LK 29'!H14</f>
        <v>54</v>
      </c>
      <c r="N353" s="259">
        <f>'LK 29'!I14</f>
        <v>32.1</v>
      </c>
      <c r="O353" s="260">
        <f t="shared" si="64"/>
        <v>54</v>
      </c>
      <c r="P353" s="260">
        <f t="shared" si="65"/>
        <v>192.5</v>
      </c>
      <c r="Q353" s="261">
        <f>'LK 29'!D14</f>
        <v>63</v>
      </c>
      <c r="R353" s="262">
        <f t="shared" si="69"/>
        <v>2.4300000000000002</v>
      </c>
    </row>
    <row r="354" spans="2:18" x14ac:dyDescent="0.25">
      <c r="B354" s="254">
        <v>346</v>
      </c>
      <c r="C354" s="267" t="s">
        <v>561</v>
      </c>
      <c r="D354" s="256" t="str">
        <f t="shared" si="68"/>
        <v>LK.29.13</v>
      </c>
      <c r="E354" s="256" t="s">
        <v>1026</v>
      </c>
      <c r="F354" s="257">
        <v>4</v>
      </c>
      <c r="G354" s="305"/>
      <c r="H354" s="258" t="s">
        <v>661</v>
      </c>
      <c r="I354" s="258" t="s">
        <v>662</v>
      </c>
      <c r="J354" s="258" t="s">
        <v>663</v>
      </c>
      <c r="K354" s="259">
        <f>'LK 29'!F15</f>
        <v>52.66675</v>
      </c>
      <c r="L354" s="259">
        <f>'LK 29'!G15</f>
        <v>54</v>
      </c>
      <c r="M354" s="259">
        <f>'LK 29'!H15</f>
        <v>54</v>
      </c>
      <c r="N354" s="259">
        <f>'LK 29'!I15</f>
        <v>27.855</v>
      </c>
      <c r="O354" s="260">
        <f t="shared" si="64"/>
        <v>54</v>
      </c>
      <c r="P354" s="260">
        <f t="shared" si="65"/>
        <v>188.52175</v>
      </c>
      <c r="Q354" s="261">
        <f>'LK 29'!D15</f>
        <v>91</v>
      </c>
      <c r="R354" s="262">
        <f t="shared" si="69"/>
        <v>2.4300000000000002</v>
      </c>
    </row>
    <row r="355" spans="2:18" x14ac:dyDescent="0.25">
      <c r="B355" s="254">
        <v>347</v>
      </c>
      <c r="C355" s="267" t="s">
        <v>562</v>
      </c>
      <c r="D355" s="256" t="str">
        <f>+C355</f>
        <v>LK.30.1</v>
      </c>
      <c r="E355" s="256" t="s">
        <v>1027</v>
      </c>
      <c r="F355" s="257">
        <v>4</v>
      </c>
      <c r="G355" s="305" t="s">
        <v>1136</v>
      </c>
      <c r="H355" s="258" t="s">
        <v>661</v>
      </c>
      <c r="I355" s="258" t="s">
        <v>662</v>
      </c>
      <c r="J355" s="258" t="s">
        <v>681</v>
      </c>
      <c r="K355" s="259">
        <f>'LK 30'!F3</f>
        <v>63.4</v>
      </c>
      <c r="L355" s="259">
        <f>'LK 30'!G3</f>
        <v>65</v>
      </c>
      <c r="M355" s="259">
        <f>'LK 30'!H3</f>
        <v>65</v>
      </c>
      <c r="N355" s="259">
        <f>'LK 30'!I3</f>
        <v>34.200000000000003</v>
      </c>
      <c r="O355" s="260">
        <f t="shared" si="64"/>
        <v>65</v>
      </c>
      <c r="P355" s="260">
        <f t="shared" si="65"/>
        <v>227.60000000000002</v>
      </c>
      <c r="Q355" s="261">
        <f>'LK 30'!D3</f>
        <v>105</v>
      </c>
      <c r="R355" s="262">
        <f>0.81*3</f>
        <v>2.4300000000000002</v>
      </c>
    </row>
    <row r="356" spans="2:18" x14ac:dyDescent="0.25">
      <c r="B356" s="254">
        <v>348</v>
      </c>
      <c r="C356" s="267" t="s">
        <v>563</v>
      </c>
      <c r="D356" s="256" t="str">
        <f t="shared" ref="D356:D360" si="70">+C356</f>
        <v>LK.30.2</v>
      </c>
      <c r="E356" s="256" t="s">
        <v>1028</v>
      </c>
      <c r="F356" s="257">
        <v>4</v>
      </c>
      <c r="G356" s="305"/>
      <c r="H356" s="258" t="s">
        <v>664</v>
      </c>
      <c r="I356" s="258" t="s">
        <v>665</v>
      </c>
      <c r="J356" s="258" t="s">
        <v>681</v>
      </c>
      <c r="K356" s="259">
        <f>'LK 30'!F4</f>
        <v>63.1</v>
      </c>
      <c r="L356" s="259">
        <f>'LK 30'!G4</f>
        <v>65</v>
      </c>
      <c r="M356" s="259">
        <f>'LK 30'!H4</f>
        <v>65</v>
      </c>
      <c r="N356" s="259">
        <f>'LK 30'!I4</f>
        <v>39</v>
      </c>
      <c r="O356" s="260">
        <f t="shared" si="64"/>
        <v>65</v>
      </c>
      <c r="P356" s="260">
        <f t="shared" si="65"/>
        <v>232.1</v>
      </c>
      <c r="Q356" s="261">
        <f>'LK 30'!D4</f>
        <v>75</v>
      </c>
      <c r="R356" s="262">
        <f t="shared" ref="R356:R360" si="71">0.81*3</f>
        <v>2.4300000000000002</v>
      </c>
    </row>
    <row r="357" spans="2:18" x14ac:dyDescent="0.25">
      <c r="B357" s="254">
        <v>349</v>
      </c>
      <c r="C357" s="267" t="s">
        <v>564</v>
      </c>
      <c r="D357" s="256" t="str">
        <f t="shared" si="70"/>
        <v>LK.30.3</v>
      </c>
      <c r="E357" s="256" t="s">
        <v>1029</v>
      </c>
      <c r="F357" s="257">
        <v>4</v>
      </c>
      <c r="G357" s="305"/>
      <c r="H357" s="258" t="s">
        <v>661</v>
      </c>
      <c r="I357" s="258" t="s">
        <v>662</v>
      </c>
      <c r="J357" s="258" t="s">
        <v>681</v>
      </c>
      <c r="K357" s="259">
        <f>'LK 30'!F5</f>
        <v>63.4</v>
      </c>
      <c r="L357" s="259">
        <f>'LK 30'!G5</f>
        <v>65</v>
      </c>
      <c r="M357" s="259">
        <f>'LK 30'!H5</f>
        <v>65</v>
      </c>
      <c r="N357" s="259">
        <f>'LK 30'!I5</f>
        <v>34.200000000000003</v>
      </c>
      <c r="O357" s="260">
        <f t="shared" si="64"/>
        <v>65</v>
      </c>
      <c r="P357" s="260">
        <f t="shared" si="65"/>
        <v>227.60000000000002</v>
      </c>
      <c r="Q357" s="261">
        <f>'LK 30'!D5</f>
        <v>105</v>
      </c>
      <c r="R357" s="262">
        <f t="shared" si="71"/>
        <v>2.4300000000000002</v>
      </c>
    </row>
    <row r="358" spans="2:18" x14ac:dyDescent="0.25">
      <c r="B358" s="254">
        <v>350</v>
      </c>
      <c r="C358" s="267" t="s">
        <v>565</v>
      </c>
      <c r="D358" s="256" t="str">
        <f t="shared" si="70"/>
        <v>LK.30.4</v>
      </c>
      <c r="E358" s="256" t="s">
        <v>1030</v>
      </c>
      <c r="F358" s="257">
        <v>4</v>
      </c>
      <c r="G358" s="305" t="s">
        <v>1137</v>
      </c>
      <c r="H358" s="258" t="s">
        <v>661</v>
      </c>
      <c r="I358" s="258" t="s">
        <v>662</v>
      </c>
      <c r="J358" s="258" t="s">
        <v>663</v>
      </c>
      <c r="K358" s="259">
        <f>'LK 30'!F6</f>
        <v>63.4</v>
      </c>
      <c r="L358" s="259">
        <f>'LK 30'!G6</f>
        <v>65</v>
      </c>
      <c r="M358" s="259">
        <f>'LK 30'!H6</f>
        <v>65</v>
      </c>
      <c r="N358" s="259">
        <f>'LK 30'!I6</f>
        <v>34.200000000000003</v>
      </c>
      <c r="O358" s="260">
        <f t="shared" si="64"/>
        <v>65</v>
      </c>
      <c r="P358" s="260">
        <f t="shared" si="65"/>
        <v>227.60000000000002</v>
      </c>
      <c r="Q358" s="261">
        <f>'LK 30'!D6</f>
        <v>105</v>
      </c>
      <c r="R358" s="262">
        <f t="shared" si="71"/>
        <v>2.4300000000000002</v>
      </c>
    </row>
    <row r="359" spans="2:18" x14ac:dyDescent="0.25">
      <c r="B359" s="254">
        <v>351</v>
      </c>
      <c r="C359" s="267" t="s">
        <v>566</v>
      </c>
      <c r="D359" s="256" t="str">
        <f t="shared" si="70"/>
        <v>LK.30.5</v>
      </c>
      <c r="E359" s="256" t="s">
        <v>1031</v>
      </c>
      <c r="F359" s="257">
        <v>4</v>
      </c>
      <c r="G359" s="305"/>
      <c r="H359" s="258" t="s">
        <v>664</v>
      </c>
      <c r="I359" s="258" t="s">
        <v>665</v>
      </c>
      <c r="J359" s="258" t="s">
        <v>663</v>
      </c>
      <c r="K359" s="259">
        <f>'LK 30'!F7</f>
        <v>63.1</v>
      </c>
      <c r="L359" s="259">
        <f>'LK 30'!G7</f>
        <v>65</v>
      </c>
      <c r="M359" s="259">
        <f>'LK 30'!H7</f>
        <v>65</v>
      </c>
      <c r="N359" s="259">
        <f>'LK 30'!I7</f>
        <v>39</v>
      </c>
      <c r="O359" s="260">
        <f t="shared" si="64"/>
        <v>65</v>
      </c>
      <c r="P359" s="260">
        <f t="shared" si="65"/>
        <v>232.1</v>
      </c>
      <c r="Q359" s="261">
        <f>'LK 30'!D7</f>
        <v>75</v>
      </c>
      <c r="R359" s="262">
        <f t="shared" si="71"/>
        <v>2.4300000000000002</v>
      </c>
    </row>
    <row r="360" spans="2:18" x14ac:dyDescent="0.25">
      <c r="B360" s="254">
        <v>352</v>
      </c>
      <c r="C360" s="267" t="s">
        <v>567</v>
      </c>
      <c r="D360" s="256" t="str">
        <f t="shared" si="70"/>
        <v>LK.30.6</v>
      </c>
      <c r="E360" s="256" t="s">
        <v>1032</v>
      </c>
      <c r="F360" s="257">
        <v>4</v>
      </c>
      <c r="G360" s="305"/>
      <c r="H360" s="258" t="s">
        <v>661</v>
      </c>
      <c r="I360" s="258" t="s">
        <v>662</v>
      </c>
      <c r="J360" s="258" t="s">
        <v>663</v>
      </c>
      <c r="K360" s="259">
        <f>'LK 30'!F8</f>
        <v>63.4</v>
      </c>
      <c r="L360" s="259">
        <f>'LK 30'!G8</f>
        <v>65</v>
      </c>
      <c r="M360" s="259">
        <f>'LK 30'!H8</f>
        <v>65</v>
      </c>
      <c r="N360" s="259">
        <f>'LK 30'!I8</f>
        <v>34.200000000000003</v>
      </c>
      <c r="O360" s="260">
        <f t="shared" si="64"/>
        <v>65</v>
      </c>
      <c r="P360" s="260">
        <f t="shared" si="65"/>
        <v>227.60000000000002</v>
      </c>
      <c r="Q360" s="261">
        <f>'LK 30'!D8</f>
        <v>105</v>
      </c>
      <c r="R360" s="262">
        <f t="shared" si="71"/>
        <v>2.4300000000000002</v>
      </c>
    </row>
    <row r="361" spans="2:18" hidden="1" x14ac:dyDescent="0.25">
      <c r="B361" s="268"/>
      <c r="C361" s="269"/>
      <c r="D361" s="270"/>
      <c r="E361" s="270"/>
      <c r="F361" s="271"/>
      <c r="G361" s="271"/>
      <c r="H361" s="272"/>
      <c r="I361" s="272"/>
      <c r="J361" s="272"/>
      <c r="K361" s="273"/>
      <c r="L361" s="273"/>
      <c r="M361" s="273"/>
      <c r="N361" s="273"/>
      <c r="O361" s="274"/>
      <c r="P361" s="274"/>
      <c r="Q361" s="275"/>
      <c r="R361" s="262"/>
    </row>
    <row r="362" spans="2:18" ht="45.75" hidden="1" customHeight="1" thickBot="1" x14ac:dyDescent="0.3">
      <c r="B362" s="276"/>
      <c r="C362" s="276"/>
      <c r="D362" s="276"/>
      <c r="E362" s="276"/>
      <c r="F362" s="277"/>
      <c r="G362" s="277"/>
      <c r="H362" s="276"/>
      <c r="I362" s="276"/>
      <c r="J362" s="276"/>
      <c r="K362" s="278"/>
      <c r="L362" s="278"/>
      <c r="M362" s="278"/>
      <c r="N362" s="278"/>
      <c r="O362" s="278"/>
      <c r="P362" s="278"/>
      <c r="Q362" s="279"/>
      <c r="R362" s="280"/>
    </row>
    <row r="363" spans="2:18" hidden="1" x14ac:dyDescent="0.25">
      <c r="B363" s="281"/>
      <c r="C363" s="306" t="s">
        <v>112</v>
      </c>
      <c r="D363" s="307"/>
      <c r="E363" s="307"/>
      <c r="F363" s="308"/>
      <c r="G363" s="282"/>
      <c r="H363" s="283"/>
      <c r="I363" s="283"/>
      <c r="J363" s="284"/>
      <c r="K363" s="285">
        <f>SUM(K365:K366)</f>
        <v>243.06</v>
      </c>
      <c r="L363" s="285">
        <f>SUM(L365:L366)</f>
        <v>243.06</v>
      </c>
      <c r="M363" s="285">
        <f>SUM(M365:M366)</f>
        <v>230.52</v>
      </c>
      <c r="N363" s="285"/>
      <c r="O363" s="285">
        <f>MAX(K363:N363)</f>
        <v>243.06</v>
      </c>
      <c r="P363" s="285">
        <f>SUM(P365:P366)</f>
        <v>716.64</v>
      </c>
      <c r="Q363" s="286">
        <f>+SUM(Q365:Q366)</f>
        <v>480</v>
      </c>
      <c r="R363" s="285"/>
    </row>
    <row r="364" spans="2:18" ht="15" customHeight="1" x14ac:dyDescent="0.25">
      <c r="B364" s="309" t="s">
        <v>1146</v>
      </c>
      <c r="C364" s="309"/>
      <c r="D364" s="309"/>
      <c r="E364" s="309"/>
      <c r="F364" s="309"/>
      <c r="G364" s="309"/>
      <c r="H364" s="309"/>
      <c r="I364" s="309"/>
      <c r="J364" s="309"/>
      <c r="K364" s="309"/>
      <c r="L364" s="309"/>
      <c r="M364" s="309"/>
      <c r="N364" s="309"/>
      <c r="O364" s="309"/>
      <c r="P364" s="309"/>
      <c r="Q364" s="309"/>
      <c r="R364" s="285"/>
    </row>
    <row r="365" spans="2:18" x14ac:dyDescent="0.25">
      <c r="B365" s="254">
        <v>1</v>
      </c>
      <c r="C365" s="287" t="s">
        <v>568</v>
      </c>
      <c r="D365" s="256" t="str">
        <f>+C365</f>
        <v>BT-01.1</v>
      </c>
      <c r="E365" s="256" t="s">
        <v>1034</v>
      </c>
      <c r="F365" s="257">
        <v>3</v>
      </c>
      <c r="G365" s="257" t="s">
        <v>679</v>
      </c>
      <c r="H365" s="305" t="s">
        <v>1033</v>
      </c>
      <c r="I365" s="305"/>
      <c r="J365" s="258" t="s">
        <v>681</v>
      </c>
      <c r="K365" s="259">
        <f>'NNO-BT-01'!F3</f>
        <v>121.53</v>
      </c>
      <c r="L365" s="259">
        <f>'NNO-BT-01'!G3</f>
        <v>121.53</v>
      </c>
      <c r="M365" s="259">
        <f>'NNO-BT-01'!H3</f>
        <v>115.26</v>
      </c>
      <c r="N365" s="259"/>
      <c r="O365" s="260">
        <f t="shared" ref="O365:O366" si="72">+MAX(K365:N365)</f>
        <v>121.53</v>
      </c>
      <c r="P365" s="260">
        <f t="shared" ref="P365:P366" si="73">+SUM(K365:N365)</f>
        <v>358.32</v>
      </c>
      <c r="Q365" s="261">
        <f>'NNO-BT-01'!D3</f>
        <v>240</v>
      </c>
      <c r="R365" s="262">
        <f>0.81*2</f>
        <v>1.62</v>
      </c>
    </row>
    <row r="366" spans="2:18" x14ac:dyDescent="0.25">
      <c r="B366" s="254">
        <v>2</v>
      </c>
      <c r="C366" s="287" t="s">
        <v>570</v>
      </c>
      <c r="D366" s="256" t="str">
        <f t="shared" ref="D366" si="74">+C366</f>
        <v>BT-01.2</v>
      </c>
      <c r="E366" s="256" t="s">
        <v>1035</v>
      </c>
      <c r="F366" s="257">
        <v>3</v>
      </c>
      <c r="G366" s="257" t="s">
        <v>680</v>
      </c>
      <c r="H366" s="305" t="s">
        <v>1033</v>
      </c>
      <c r="I366" s="305"/>
      <c r="J366" s="258" t="s">
        <v>663</v>
      </c>
      <c r="K366" s="259">
        <f>'NNO-BT-01'!F4</f>
        <v>121.53</v>
      </c>
      <c r="L366" s="259">
        <f>'NNO-BT-01'!G4</f>
        <v>121.53</v>
      </c>
      <c r="M366" s="259">
        <f>'NNO-BT-01'!H4</f>
        <v>115.26</v>
      </c>
      <c r="N366" s="259"/>
      <c r="O366" s="260">
        <f t="shared" si="72"/>
        <v>121.53</v>
      </c>
      <c r="P366" s="260">
        <f t="shared" si="73"/>
        <v>358.32</v>
      </c>
      <c r="Q366" s="261">
        <f>'NNO-BT-01'!D4</f>
        <v>240</v>
      </c>
      <c r="R366" s="262">
        <f>0.81*2</f>
        <v>1.62</v>
      </c>
    </row>
    <row r="367" spans="2:18" hidden="1" x14ac:dyDescent="0.25">
      <c r="B367" s="254">
        <v>3</v>
      </c>
      <c r="C367" s="304" t="s">
        <v>115</v>
      </c>
      <c r="D367" s="304"/>
      <c r="E367" s="304"/>
      <c r="F367" s="304"/>
      <c r="G367" s="282"/>
      <c r="H367" s="283"/>
      <c r="I367" s="283"/>
      <c r="J367" s="283"/>
      <c r="K367" s="285">
        <f>SUM(K368:K369)</f>
        <v>243.06</v>
      </c>
      <c r="L367" s="285">
        <f>SUM(L368:L369)</f>
        <v>243.06</v>
      </c>
      <c r="M367" s="285">
        <f>SUM(M368:M369)</f>
        <v>230.52</v>
      </c>
      <c r="N367" s="285"/>
      <c r="O367" s="285">
        <f>MAX(K367:N367)</f>
        <v>243.06</v>
      </c>
      <c r="P367" s="285">
        <f>SUM(P368:P369)</f>
        <v>716.64</v>
      </c>
      <c r="Q367" s="288">
        <f>+SUM(Q368:Q369)</f>
        <v>480</v>
      </c>
      <c r="R367" s="285"/>
    </row>
    <row r="368" spans="2:18" x14ac:dyDescent="0.25">
      <c r="B368" s="254">
        <v>3</v>
      </c>
      <c r="C368" s="287" t="s">
        <v>572</v>
      </c>
      <c r="D368" s="256" t="str">
        <f>+C368</f>
        <v>BT-02.1</v>
      </c>
      <c r="E368" s="256" t="s">
        <v>1036</v>
      </c>
      <c r="F368" s="257">
        <v>3</v>
      </c>
      <c r="G368" s="257" t="s">
        <v>680</v>
      </c>
      <c r="H368" s="305" t="s">
        <v>1033</v>
      </c>
      <c r="I368" s="305"/>
      <c r="J368" s="258" t="s">
        <v>681</v>
      </c>
      <c r="K368" s="259">
        <f>'NNO-BT-02'!F3</f>
        <v>121.53</v>
      </c>
      <c r="L368" s="259">
        <f>'NNO-BT-02'!G3</f>
        <v>121.53</v>
      </c>
      <c r="M368" s="259">
        <f>'NNO-BT-02'!H3</f>
        <v>115.26</v>
      </c>
      <c r="N368" s="259"/>
      <c r="O368" s="260">
        <f t="shared" ref="O368:O369" si="75">+MAX(K368:N368)</f>
        <v>121.53</v>
      </c>
      <c r="P368" s="260">
        <f t="shared" ref="P368:P369" si="76">+SUM(K368:N368)</f>
        <v>358.32</v>
      </c>
      <c r="Q368" s="261">
        <f>'NNO-BT-02'!D3</f>
        <v>240</v>
      </c>
      <c r="R368" s="262">
        <f>0.81*2</f>
        <v>1.62</v>
      </c>
    </row>
    <row r="369" spans="2:18" x14ac:dyDescent="0.25">
      <c r="B369" s="254">
        <v>4</v>
      </c>
      <c r="C369" s="287" t="s">
        <v>573</v>
      </c>
      <c r="D369" s="256" t="str">
        <f t="shared" ref="D369" si="77">+C369</f>
        <v>BT-02.2</v>
      </c>
      <c r="E369" s="256" t="s">
        <v>1037</v>
      </c>
      <c r="F369" s="257">
        <v>3</v>
      </c>
      <c r="G369" s="257" t="s">
        <v>682</v>
      </c>
      <c r="H369" s="305" t="s">
        <v>1033</v>
      </c>
      <c r="I369" s="305"/>
      <c r="J369" s="258" t="s">
        <v>663</v>
      </c>
      <c r="K369" s="259">
        <f>'NNO-BT-02'!F4</f>
        <v>121.53</v>
      </c>
      <c r="L369" s="259">
        <f>'NNO-BT-02'!G4</f>
        <v>121.53</v>
      </c>
      <c r="M369" s="259">
        <f>'NNO-BT-02'!H4</f>
        <v>115.26</v>
      </c>
      <c r="N369" s="259"/>
      <c r="O369" s="260">
        <f t="shared" si="75"/>
        <v>121.53</v>
      </c>
      <c r="P369" s="260">
        <f t="shared" si="76"/>
        <v>358.32</v>
      </c>
      <c r="Q369" s="261">
        <f>'NNO-BT-02'!D4</f>
        <v>240</v>
      </c>
      <c r="R369" s="262">
        <f>0.81*2</f>
        <v>1.62</v>
      </c>
    </row>
    <row r="370" spans="2:18" hidden="1" x14ac:dyDescent="0.25">
      <c r="B370" s="254">
        <v>4.7</v>
      </c>
      <c r="C370" s="304" t="s">
        <v>118</v>
      </c>
      <c r="D370" s="304"/>
      <c r="E370" s="304"/>
      <c r="F370" s="304"/>
      <c r="G370" s="282"/>
      <c r="H370" s="283"/>
      <c r="I370" s="283"/>
      <c r="J370" s="283"/>
      <c r="K370" s="285">
        <f>SUM(K371:K372)</f>
        <v>243.06</v>
      </c>
      <c r="L370" s="285">
        <f>SUM(L371:L372)</f>
        <v>243.06</v>
      </c>
      <c r="M370" s="285">
        <f>SUM(M371:M372)</f>
        <v>230.52</v>
      </c>
      <c r="N370" s="285"/>
      <c r="O370" s="285">
        <f>MAX(K370:N370)</f>
        <v>243.06</v>
      </c>
      <c r="P370" s="285">
        <f>SUM(P371:P372)</f>
        <v>716.64</v>
      </c>
      <c r="Q370" s="288">
        <f>+SUM(Q371:Q372)</f>
        <v>480</v>
      </c>
      <c r="R370" s="285"/>
    </row>
    <row r="371" spans="2:18" x14ac:dyDescent="0.25">
      <c r="B371" s="254">
        <v>5</v>
      </c>
      <c r="C371" s="287" t="s">
        <v>574</v>
      </c>
      <c r="D371" s="256" t="str">
        <f>+C371</f>
        <v>BT-03.1</v>
      </c>
      <c r="E371" s="256" t="s">
        <v>1038</v>
      </c>
      <c r="F371" s="257">
        <v>3</v>
      </c>
      <c r="G371" s="257" t="s">
        <v>682</v>
      </c>
      <c r="H371" s="305" t="s">
        <v>1033</v>
      </c>
      <c r="I371" s="305"/>
      <c r="J371" s="258" t="s">
        <v>681</v>
      </c>
      <c r="K371" s="259">
        <f>'NNO-BT-03'!F3</f>
        <v>121.53</v>
      </c>
      <c r="L371" s="259">
        <f>'NNO-BT-03'!G3</f>
        <v>121.53</v>
      </c>
      <c r="M371" s="259">
        <f>'NNO-BT-03'!H3</f>
        <v>115.26</v>
      </c>
      <c r="N371" s="259"/>
      <c r="O371" s="260">
        <f t="shared" ref="O371:O372" si="78">+MAX(K371:N371)</f>
        <v>121.53</v>
      </c>
      <c r="P371" s="260">
        <f t="shared" ref="P371:P372" si="79">+SUM(K371:N371)</f>
        <v>358.32</v>
      </c>
      <c r="Q371" s="261">
        <f>'NNO-BT-03'!D3</f>
        <v>240</v>
      </c>
      <c r="R371" s="262">
        <f>0.81*2</f>
        <v>1.62</v>
      </c>
    </row>
    <row r="372" spans="2:18" x14ac:dyDescent="0.25">
      <c r="B372" s="254">
        <v>6</v>
      </c>
      <c r="C372" s="287" t="s">
        <v>575</v>
      </c>
      <c r="D372" s="256" t="str">
        <f t="shared" ref="D372" si="80">+C372</f>
        <v>BT-03.2</v>
      </c>
      <c r="E372" s="256" t="s">
        <v>1039</v>
      </c>
      <c r="F372" s="257">
        <v>3</v>
      </c>
      <c r="G372" s="257" t="s">
        <v>709</v>
      </c>
      <c r="H372" s="305" t="s">
        <v>1033</v>
      </c>
      <c r="I372" s="305"/>
      <c r="J372" s="258" t="s">
        <v>663</v>
      </c>
      <c r="K372" s="259">
        <f>'NNO-BT-03'!F4</f>
        <v>121.53</v>
      </c>
      <c r="L372" s="259">
        <f>'NNO-BT-03'!G4</f>
        <v>121.53</v>
      </c>
      <c r="M372" s="259">
        <f>'NNO-BT-03'!H4</f>
        <v>115.26</v>
      </c>
      <c r="N372" s="259"/>
      <c r="O372" s="260">
        <f t="shared" si="78"/>
        <v>121.53</v>
      </c>
      <c r="P372" s="260">
        <f t="shared" si="79"/>
        <v>358.32</v>
      </c>
      <c r="Q372" s="261">
        <f>'NNO-BT-03'!D4</f>
        <v>240</v>
      </c>
      <c r="R372" s="262">
        <f>0.81*2</f>
        <v>1.62</v>
      </c>
    </row>
    <row r="373" spans="2:18" hidden="1" x14ac:dyDescent="0.25">
      <c r="B373" s="254">
        <v>6.8</v>
      </c>
      <c r="C373" s="304" t="s">
        <v>121</v>
      </c>
      <c r="D373" s="304"/>
      <c r="E373" s="304"/>
      <c r="F373" s="304"/>
      <c r="G373" s="282"/>
      <c r="H373" s="283"/>
      <c r="I373" s="283"/>
      <c r="J373" s="283"/>
      <c r="K373" s="285">
        <f>SUM(K374:K375)</f>
        <v>243.06</v>
      </c>
      <c r="L373" s="285">
        <f>SUM(L374:L375)</f>
        <v>243.06</v>
      </c>
      <c r="M373" s="285">
        <f>SUM(M374:M375)</f>
        <v>230.52</v>
      </c>
      <c r="N373" s="285"/>
      <c r="O373" s="285">
        <f>MAX(K373:N373)</f>
        <v>243.06</v>
      </c>
      <c r="P373" s="285">
        <f>SUM(P374:P375)</f>
        <v>716.64</v>
      </c>
      <c r="Q373" s="288">
        <f>+SUM(Q374:Q375)</f>
        <v>479.40999999999997</v>
      </c>
      <c r="R373" s="285"/>
    </row>
    <row r="374" spans="2:18" x14ac:dyDescent="0.25">
      <c r="B374" s="254">
        <v>7</v>
      </c>
      <c r="C374" s="287" t="s">
        <v>576</v>
      </c>
      <c r="D374" s="256" t="str">
        <f>+C374</f>
        <v>BT-04.1</v>
      </c>
      <c r="E374" s="256" t="s">
        <v>1040</v>
      </c>
      <c r="F374" s="257">
        <v>3</v>
      </c>
      <c r="G374" s="257" t="s">
        <v>709</v>
      </c>
      <c r="H374" s="305" t="s">
        <v>1033</v>
      </c>
      <c r="I374" s="305"/>
      <c r="J374" s="258" t="s">
        <v>681</v>
      </c>
      <c r="K374" s="259">
        <f>'NNO-BT-04'!F3</f>
        <v>121.53</v>
      </c>
      <c r="L374" s="259">
        <f>'NNO-BT-04'!G3</f>
        <v>121.53</v>
      </c>
      <c r="M374" s="259">
        <f>'NNO-BT-04'!H3</f>
        <v>115.26</v>
      </c>
      <c r="N374" s="259"/>
      <c r="O374" s="260">
        <f t="shared" ref="O374:O375" si="81">+MAX(K374:N374)</f>
        <v>121.53</v>
      </c>
      <c r="P374" s="260">
        <f t="shared" ref="P374:P375" si="82">+SUM(K374:N374)</f>
        <v>358.32</v>
      </c>
      <c r="Q374" s="261">
        <f>'NNO-BT-04'!D3</f>
        <v>240</v>
      </c>
      <c r="R374" s="262">
        <f>0.81*2</f>
        <v>1.62</v>
      </c>
    </row>
    <row r="375" spans="2:18" x14ac:dyDescent="0.25">
      <c r="B375" s="254">
        <v>8</v>
      </c>
      <c r="C375" s="287" t="s">
        <v>577</v>
      </c>
      <c r="D375" s="256" t="str">
        <f t="shared" ref="D375" si="83">+C375</f>
        <v>BT-04.2</v>
      </c>
      <c r="E375" s="256" t="s">
        <v>1041</v>
      </c>
      <c r="F375" s="257">
        <v>3</v>
      </c>
      <c r="G375" s="257" t="s">
        <v>710</v>
      </c>
      <c r="H375" s="305" t="s">
        <v>1033</v>
      </c>
      <c r="I375" s="305"/>
      <c r="J375" s="258" t="s">
        <v>663</v>
      </c>
      <c r="K375" s="259">
        <f>'NNO-BT-04'!F4</f>
        <v>121.53</v>
      </c>
      <c r="L375" s="259">
        <f>'NNO-BT-04'!G4</f>
        <v>121.53</v>
      </c>
      <c r="M375" s="259">
        <f>'NNO-BT-04'!H4</f>
        <v>115.26</v>
      </c>
      <c r="N375" s="259"/>
      <c r="O375" s="260">
        <f t="shared" si="81"/>
        <v>121.53</v>
      </c>
      <c r="P375" s="260">
        <f t="shared" si="82"/>
        <v>358.32</v>
      </c>
      <c r="Q375" s="261">
        <f>'NNO-BT-04'!D4</f>
        <v>239.41</v>
      </c>
      <c r="R375" s="262">
        <f>0.81*2</f>
        <v>1.62</v>
      </c>
    </row>
    <row r="376" spans="2:18" hidden="1" x14ac:dyDescent="0.25">
      <c r="B376" s="254">
        <v>8.9</v>
      </c>
      <c r="C376" s="304" t="s">
        <v>124</v>
      </c>
      <c r="D376" s="304"/>
      <c r="E376" s="304"/>
      <c r="F376" s="304"/>
      <c r="G376" s="282"/>
      <c r="H376" s="283"/>
      <c r="I376" s="283"/>
      <c r="J376" s="283"/>
      <c r="K376" s="285">
        <f>SUM(K377:K378)</f>
        <v>243.06</v>
      </c>
      <c r="L376" s="285">
        <f>SUM(L377:L378)</f>
        <v>243.06</v>
      </c>
      <c r="M376" s="285">
        <f>SUM(M377:M378)</f>
        <v>230.52</v>
      </c>
      <c r="N376" s="285"/>
      <c r="O376" s="285">
        <f>MAX(K376:N376)</f>
        <v>243.06</v>
      </c>
      <c r="P376" s="285">
        <f>SUM(P377:P378)</f>
        <v>716.64</v>
      </c>
      <c r="Q376" s="288">
        <f>+SUM(Q377:Q378)</f>
        <v>480</v>
      </c>
      <c r="R376" s="285"/>
    </row>
    <row r="377" spans="2:18" x14ac:dyDescent="0.25">
      <c r="B377" s="254">
        <v>9</v>
      </c>
      <c r="C377" s="287" t="s">
        <v>578</v>
      </c>
      <c r="D377" s="256" t="str">
        <f>+C377</f>
        <v>BT-05.1</v>
      </c>
      <c r="E377" s="256" t="s">
        <v>1043</v>
      </c>
      <c r="F377" s="257">
        <v>3</v>
      </c>
      <c r="G377" s="257" t="s">
        <v>679</v>
      </c>
      <c r="H377" s="305" t="s">
        <v>1033</v>
      </c>
      <c r="I377" s="305"/>
      <c r="J377" s="258" t="s">
        <v>681</v>
      </c>
      <c r="K377" s="259">
        <f>'NNO-BT-05'!F3</f>
        <v>121.53</v>
      </c>
      <c r="L377" s="259">
        <f>'NNO-BT-05'!G3</f>
        <v>121.53</v>
      </c>
      <c r="M377" s="259">
        <f>'NNO-BT-05'!H3</f>
        <v>115.26</v>
      </c>
      <c r="N377" s="259"/>
      <c r="O377" s="260">
        <f t="shared" ref="O377:O378" si="84">+MAX(K377:N377)</f>
        <v>121.53</v>
      </c>
      <c r="P377" s="260">
        <f t="shared" ref="P377:P378" si="85">+SUM(K377:N377)</f>
        <v>358.32</v>
      </c>
      <c r="Q377" s="261">
        <f>'NNO-BT-05'!D3</f>
        <v>240</v>
      </c>
      <c r="R377" s="262">
        <f>0.81*2</f>
        <v>1.62</v>
      </c>
    </row>
    <row r="378" spans="2:18" x14ac:dyDescent="0.25">
      <c r="B378" s="254">
        <v>10</v>
      </c>
      <c r="C378" s="287" t="s">
        <v>579</v>
      </c>
      <c r="D378" s="256" t="str">
        <f t="shared" ref="D378" si="86">+C378</f>
        <v>BT-05.2</v>
      </c>
      <c r="E378" s="256" t="s">
        <v>1044</v>
      </c>
      <c r="F378" s="257">
        <v>3</v>
      </c>
      <c r="G378" s="257" t="s">
        <v>680</v>
      </c>
      <c r="H378" s="305" t="s">
        <v>1033</v>
      </c>
      <c r="I378" s="305"/>
      <c r="J378" s="258" t="s">
        <v>663</v>
      </c>
      <c r="K378" s="259">
        <f>'NNO-BT-05'!F4</f>
        <v>121.53</v>
      </c>
      <c r="L378" s="259">
        <f>'NNO-BT-05'!G4</f>
        <v>121.53</v>
      </c>
      <c r="M378" s="259">
        <f>'NNO-BT-05'!H4</f>
        <v>115.26</v>
      </c>
      <c r="N378" s="259"/>
      <c r="O378" s="260">
        <f t="shared" si="84"/>
        <v>121.53</v>
      </c>
      <c r="P378" s="260">
        <f t="shared" si="85"/>
        <v>358.32</v>
      </c>
      <c r="Q378" s="261">
        <f>'NNO-BT-05'!D4</f>
        <v>240</v>
      </c>
      <c r="R378" s="262">
        <f>0.81*2</f>
        <v>1.62</v>
      </c>
    </row>
    <row r="379" spans="2:18" hidden="1" x14ac:dyDescent="0.25">
      <c r="B379" s="254">
        <v>10.617582417582399</v>
      </c>
      <c r="C379" s="304" t="s">
        <v>127</v>
      </c>
      <c r="D379" s="304"/>
      <c r="E379" s="304"/>
      <c r="F379" s="304"/>
      <c r="G379" s="282"/>
      <c r="H379" s="283"/>
      <c r="I379" s="283"/>
      <c r="J379" s="283"/>
      <c r="K379" s="285">
        <f>SUM(K380:K381)</f>
        <v>243.06</v>
      </c>
      <c r="L379" s="285">
        <f>SUM(L380:L381)</f>
        <v>243.06</v>
      </c>
      <c r="M379" s="285">
        <f>SUM(M380:M381)</f>
        <v>230.52</v>
      </c>
      <c r="N379" s="285"/>
      <c r="O379" s="285">
        <f>MAX(K379:N379)</f>
        <v>243.06</v>
      </c>
      <c r="P379" s="285">
        <f>SUM(P380:P381)</f>
        <v>716.64</v>
      </c>
      <c r="Q379" s="288">
        <f>+SUM(Q380:Q381)</f>
        <v>480</v>
      </c>
      <c r="R379" s="285"/>
    </row>
    <row r="380" spans="2:18" x14ac:dyDescent="0.25">
      <c r="B380" s="254">
        <v>11</v>
      </c>
      <c r="C380" s="287" t="s">
        <v>580</v>
      </c>
      <c r="D380" s="256" t="str">
        <f>+C380</f>
        <v>BT-06.1</v>
      </c>
      <c r="E380" s="256" t="s">
        <v>1045</v>
      </c>
      <c r="F380" s="257">
        <v>3</v>
      </c>
      <c r="G380" s="257" t="s">
        <v>680</v>
      </c>
      <c r="H380" s="305" t="s">
        <v>1033</v>
      </c>
      <c r="I380" s="305"/>
      <c r="J380" s="258" t="s">
        <v>681</v>
      </c>
      <c r="K380" s="259">
        <f>'NNO-BT-06'!F3</f>
        <v>121.53</v>
      </c>
      <c r="L380" s="259">
        <f>'NNO-BT-06'!G3</f>
        <v>121.53</v>
      </c>
      <c r="M380" s="259">
        <f>'NNO-BT-06'!H3</f>
        <v>115.26</v>
      </c>
      <c r="N380" s="259"/>
      <c r="O380" s="260">
        <f t="shared" ref="O380:O381" si="87">+MAX(K380:N380)</f>
        <v>121.53</v>
      </c>
      <c r="P380" s="260">
        <f t="shared" ref="P380:P381" si="88">+SUM(K380:N380)</f>
        <v>358.32</v>
      </c>
      <c r="Q380" s="261">
        <f>'NNO-BT-06'!D3</f>
        <v>240</v>
      </c>
      <c r="R380" s="262">
        <f>0.81*2</f>
        <v>1.62</v>
      </c>
    </row>
    <row r="381" spans="2:18" x14ac:dyDescent="0.25">
      <c r="B381" s="254">
        <v>12</v>
      </c>
      <c r="C381" s="287" t="s">
        <v>581</v>
      </c>
      <c r="D381" s="256" t="str">
        <f t="shared" ref="D381" si="89">+C381</f>
        <v>BT-06.2</v>
      </c>
      <c r="E381" s="256" t="s">
        <v>1046</v>
      </c>
      <c r="F381" s="257">
        <v>3</v>
      </c>
      <c r="G381" s="257" t="s">
        <v>682</v>
      </c>
      <c r="H381" s="305" t="s">
        <v>1033</v>
      </c>
      <c r="I381" s="305"/>
      <c r="J381" s="258" t="s">
        <v>663</v>
      </c>
      <c r="K381" s="259">
        <f>'NNO-BT-06'!F4</f>
        <v>121.53</v>
      </c>
      <c r="L381" s="259">
        <f>'NNO-BT-06'!G4</f>
        <v>121.53</v>
      </c>
      <c r="M381" s="259">
        <f>'NNO-BT-06'!H4</f>
        <v>115.26</v>
      </c>
      <c r="N381" s="259"/>
      <c r="O381" s="260">
        <f t="shared" si="87"/>
        <v>121.53</v>
      </c>
      <c r="P381" s="260">
        <f t="shared" si="88"/>
        <v>358.32</v>
      </c>
      <c r="Q381" s="261">
        <f>'NNO-BT-06'!D4</f>
        <v>240</v>
      </c>
      <c r="R381" s="262">
        <f>0.81*2</f>
        <v>1.62</v>
      </c>
    </row>
    <row r="382" spans="2:18" hidden="1" x14ac:dyDescent="0.25">
      <c r="B382" s="254">
        <v>12.624615384615399</v>
      </c>
      <c r="C382" s="304" t="s">
        <v>130</v>
      </c>
      <c r="D382" s="304"/>
      <c r="E382" s="304"/>
      <c r="F382" s="304"/>
      <c r="G382" s="282"/>
      <c r="H382" s="283"/>
      <c r="I382" s="283"/>
      <c r="J382" s="283"/>
      <c r="K382" s="285">
        <f>SUM(K383:K384)</f>
        <v>243.06</v>
      </c>
      <c r="L382" s="285">
        <f>SUM(L383:L384)</f>
        <v>243.06</v>
      </c>
      <c r="M382" s="285">
        <f>SUM(M383:M384)</f>
        <v>230.52</v>
      </c>
      <c r="N382" s="285"/>
      <c r="O382" s="285">
        <f>MAX(K382:N382)</f>
        <v>243.06</v>
      </c>
      <c r="P382" s="285">
        <f>SUM(P383:P384)</f>
        <v>716.64</v>
      </c>
      <c r="Q382" s="288">
        <f>+SUM(Q383:Q384)</f>
        <v>480</v>
      </c>
      <c r="R382" s="285"/>
    </row>
    <row r="383" spans="2:18" x14ac:dyDescent="0.25">
      <c r="B383" s="254">
        <v>13</v>
      </c>
      <c r="C383" s="287" t="s">
        <v>582</v>
      </c>
      <c r="D383" s="256" t="str">
        <f>+C383</f>
        <v>BT-07.1</v>
      </c>
      <c r="E383" s="256" t="s">
        <v>1047</v>
      </c>
      <c r="F383" s="257">
        <v>3</v>
      </c>
      <c r="G383" s="257" t="s">
        <v>682</v>
      </c>
      <c r="H383" s="305" t="s">
        <v>1033</v>
      </c>
      <c r="I383" s="305"/>
      <c r="J383" s="258" t="s">
        <v>681</v>
      </c>
      <c r="K383" s="259">
        <f>'NNO-BT-07'!F3</f>
        <v>121.53</v>
      </c>
      <c r="L383" s="259">
        <f>'NNO-BT-07'!G3</f>
        <v>121.53</v>
      </c>
      <c r="M383" s="259">
        <f>'NNO-BT-07'!H3</f>
        <v>115.26</v>
      </c>
      <c r="N383" s="259"/>
      <c r="O383" s="260">
        <f t="shared" ref="O383:O384" si="90">+MAX(K383:N383)</f>
        <v>121.53</v>
      </c>
      <c r="P383" s="260">
        <f t="shared" ref="P383:P384" si="91">+SUM(K383:N383)</f>
        <v>358.32</v>
      </c>
      <c r="Q383" s="261">
        <f>'NNO-BT-07'!D3</f>
        <v>240</v>
      </c>
      <c r="R383" s="262">
        <f>0.81*2</f>
        <v>1.62</v>
      </c>
    </row>
    <row r="384" spans="2:18" x14ac:dyDescent="0.25">
      <c r="B384" s="254">
        <v>14</v>
      </c>
      <c r="C384" s="287" t="s">
        <v>583</v>
      </c>
      <c r="D384" s="256" t="str">
        <f t="shared" ref="D384" si="92">+C384</f>
        <v>BT-07.2</v>
      </c>
      <c r="E384" s="256" t="s">
        <v>1048</v>
      </c>
      <c r="F384" s="257">
        <v>3</v>
      </c>
      <c r="G384" s="257" t="s">
        <v>709</v>
      </c>
      <c r="H384" s="305" t="s">
        <v>1033</v>
      </c>
      <c r="I384" s="305"/>
      <c r="J384" s="258" t="s">
        <v>663</v>
      </c>
      <c r="K384" s="259">
        <f>'NNO-BT-07'!F4</f>
        <v>121.53</v>
      </c>
      <c r="L384" s="259">
        <f>'NNO-BT-07'!G4</f>
        <v>121.53</v>
      </c>
      <c r="M384" s="259">
        <f>'NNO-BT-07'!H4</f>
        <v>115.26</v>
      </c>
      <c r="N384" s="259"/>
      <c r="O384" s="260">
        <f t="shared" si="90"/>
        <v>121.53</v>
      </c>
      <c r="P384" s="260">
        <f t="shared" si="91"/>
        <v>358.32</v>
      </c>
      <c r="Q384" s="261">
        <f>'NNO-BT-07'!D4</f>
        <v>240</v>
      </c>
      <c r="R384" s="262">
        <f>0.81*2</f>
        <v>1.62</v>
      </c>
    </row>
    <row r="385" spans="2:18" hidden="1" x14ac:dyDescent="0.25">
      <c r="B385" s="254">
        <v>14.631648351648399</v>
      </c>
      <c r="C385" s="304" t="s">
        <v>133</v>
      </c>
      <c r="D385" s="304"/>
      <c r="E385" s="304"/>
      <c r="F385" s="304"/>
      <c r="G385" s="282"/>
      <c r="H385" s="283"/>
      <c r="I385" s="283"/>
      <c r="J385" s="283"/>
      <c r="K385" s="285">
        <f>SUM(K386:K387)</f>
        <v>243.06</v>
      </c>
      <c r="L385" s="285">
        <f>SUM(L386:L387)</f>
        <v>243.06</v>
      </c>
      <c r="M385" s="285">
        <f>SUM(M386:M387)</f>
        <v>230.52</v>
      </c>
      <c r="N385" s="285"/>
      <c r="O385" s="285">
        <f>MAX(K385:N385)</f>
        <v>243.06</v>
      </c>
      <c r="P385" s="285">
        <f>SUM(P386:P387)</f>
        <v>716.64</v>
      </c>
      <c r="Q385" s="288">
        <f>+SUM(Q386:Q387)</f>
        <v>479.15</v>
      </c>
      <c r="R385" s="285"/>
    </row>
    <row r="386" spans="2:18" x14ac:dyDescent="0.25">
      <c r="B386" s="254">
        <v>15</v>
      </c>
      <c r="C386" s="287" t="s">
        <v>584</v>
      </c>
      <c r="D386" s="256" t="str">
        <f>+C386</f>
        <v>BT-08.1</v>
      </c>
      <c r="E386" s="256" t="s">
        <v>1049</v>
      </c>
      <c r="F386" s="257">
        <v>3</v>
      </c>
      <c r="G386" s="257" t="s">
        <v>709</v>
      </c>
      <c r="H386" s="305" t="s">
        <v>1033</v>
      </c>
      <c r="I386" s="305"/>
      <c r="J386" s="258" t="s">
        <v>681</v>
      </c>
      <c r="K386" s="259">
        <f>'NNO-BT-08'!F3</f>
        <v>121.53</v>
      </c>
      <c r="L386" s="259">
        <f>'NNO-BT-08'!G3</f>
        <v>121.53</v>
      </c>
      <c r="M386" s="259">
        <f>'NNO-BT-08'!H3</f>
        <v>115.26</v>
      </c>
      <c r="N386" s="259"/>
      <c r="O386" s="260">
        <f t="shared" ref="O386:O387" si="93">+MAX(K386:N386)</f>
        <v>121.53</v>
      </c>
      <c r="P386" s="260">
        <f t="shared" ref="P386:P387" si="94">+SUM(K386:N386)</f>
        <v>358.32</v>
      </c>
      <c r="Q386" s="261">
        <f>'NNO-BT-08'!D3</f>
        <v>240</v>
      </c>
      <c r="R386" s="262">
        <f>0.81*2</f>
        <v>1.62</v>
      </c>
    </row>
    <row r="387" spans="2:18" x14ac:dyDescent="0.25">
      <c r="B387" s="254">
        <v>16</v>
      </c>
      <c r="C387" s="287" t="s">
        <v>585</v>
      </c>
      <c r="D387" s="256" t="str">
        <f t="shared" ref="D387" si="95">+C387</f>
        <v>BT-08.2</v>
      </c>
      <c r="E387" s="256" t="s">
        <v>1050</v>
      </c>
      <c r="F387" s="257">
        <v>3</v>
      </c>
      <c r="G387" s="257" t="s">
        <v>710</v>
      </c>
      <c r="H387" s="305" t="s">
        <v>1033</v>
      </c>
      <c r="I387" s="305"/>
      <c r="J387" s="258" t="s">
        <v>663</v>
      </c>
      <c r="K387" s="259">
        <f>'NNO-BT-08'!F4</f>
        <v>121.53</v>
      </c>
      <c r="L387" s="259">
        <f>'NNO-BT-08'!G4</f>
        <v>121.53</v>
      </c>
      <c r="M387" s="259">
        <f>'NNO-BT-08'!H4</f>
        <v>115.26</v>
      </c>
      <c r="N387" s="259"/>
      <c r="O387" s="260">
        <f t="shared" si="93"/>
        <v>121.53</v>
      </c>
      <c r="P387" s="260">
        <f t="shared" si="94"/>
        <v>358.32</v>
      </c>
      <c r="Q387" s="261">
        <f>'NNO-BT-08'!D4</f>
        <v>239.15</v>
      </c>
      <c r="R387" s="262">
        <f>0.81*2</f>
        <v>1.62</v>
      </c>
    </row>
    <row r="388" spans="2:18" hidden="1" x14ac:dyDescent="0.25">
      <c r="B388" s="254">
        <v>16.6386813186814</v>
      </c>
      <c r="C388" s="304" t="s">
        <v>136</v>
      </c>
      <c r="D388" s="304"/>
      <c r="E388" s="304"/>
      <c r="F388" s="304"/>
      <c r="G388" s="282"/>
      <c r="H388" s="283"/>
      <c r="I388" s="283"/>
      <c r="J388" s="283"/>
      <c r="K388" s="285">
        <f>SUM(K389:K390)</f>
        <v>243.06</v>
      </c>
      <c r="L388" s="285">
        <f>SUM(L389:L390)</f>
        <v>243.06</v>
      </c>
      <c r="M388" s="285">
        <f>SUM(M389:M390)</f>
        <v>230.52</v>
      </c>
      <c r="N388" s="285"/>
      <c r="O388" s="285">
        <f>MAX(K388:N388)</f>
        <v>243.06</v>
      </c>
      <c r="P388" s="285">
        <f>SUM(P389:P390)</f>
        <v>716.64</v>
      </c>
      <c r="Q388" s="288">
        <f>+SUM(Q389:Q390)</f>
        <v>480</v>
      </c>
      <c r="R388" s="285"/>
    </row>
    <row r="389" spans="2:18" x14ac:dyDescent="0.25">
      <c r="B389" s="254">
        <v>17</v>
      </c>
      <c r="C389" s="287" t="s">
        <v>586</v>
      </c>
      <c r="D389" s="256" t="str">
        <f>+C389</f>
        <v>BT-09.1</v>
      </c>
      <c r="E389" s="256" t="s">
        <v>1051</v>
      </c>
      <c r="F389" s="257">
        <v>3</v>
      </c>
      <c r="G389" s="257" t="s">
        <v>679</v>
      </c>
      <c r="H389" s="305" t="s">
        <v>1033</v>
      </c>
      <c r="I389" s="305"/>
      <c r="J389" s="258" t="s">
        <v>681</v>
      </c>
      <c r="K389" s="259">
        <f>'NNO-BT-09'!F3</f>
        <v>121.53</v>
      </c>
      <c r="L389" s="259">
        <f>'NNO-BT-09'!G3</f>
        <v>121.53</v>
      </c>
      <c r="M389" s="259">
        <f>'NNO-BT-09'!H3</f>
        <v>115.26</v>
      </c>
      <c r="N389" s="259"/>
      <c r="O389" s="260">
        <f t="shared" ref="O389:O390" si="96">+MAX(K389:N389)</f>
        <v>121.53</v>
      </c>
      <c r="P389" s="260">
        <f t="shared" ref="P389:P390" si="97">+SUM(K389:N389)</f>
        <v>358.32</v>
      </c>
      <c r="Q389" s="261">
        <f>'NNO-BT-09'!D3</f>
        <v>240</v>
      </c>
      <c r="R389" s="262">
        <f>0.81*2</f>
        <v>1.62</v>
      </c>
    </row>
    <row r="390" spans="2:18" x14ac:dyDescent="0.25">
      <c r="B390" s="254">
        <v>18</v>
      </c>
      <c r="C390" s="287" t="s">
        <v>587</v>
      </c>
      <c r="D390" s="256" t="str">
        <f t="shared" ref="D390" si="98">+C390</f>
        <v>BT-09.2</v>
      </c>
      <c r="E390" s="256" t="s">
        <v>1052</v>
      </c>
      <c r="F390" s="257">
        <v>3</v>
      </c>
      <c r="G390" s="257" t="s">
        <v>680</v>
      </c>
      <c r="H390" s="305" t="s">
        <v>1033</v>
      </c>
      <c r="I390" s="305"/>
      <c r="J390" s="258" t="s">
        <v>663</v>
      </c>
      <c r="K390" s="259">
        <f>'NNO-BT-09'!F4</f>
        <v>121.53</v>
      </c>
      <c r="L390" s="259">
        <f>'NNO-BT-09'!G4</f>
        <v>121.53</v>
      </c>
      <c r="M390" s="259">
        <f>'NNO-BT-09'!H4</f>
        <v>115.26</v>
      </c>
      <c r="N390" s="259"/>
      <c r="O390" s="260">
        <f t="shared" si="96"/>
        <v>121.53</v>
      </c>
      <c r="P390" s="260">
        <f t="shared" si="97"/>
        <v>358.32</v>
      </c>
      <c r="Q390" s="261">
        <f>'NNO-BT-09'!D4</f>
        <v>240</v>
      </c>
      <c r="R390" s="262">
        <f>0.81*2</f>
        <v>1.62</v>
      </c>
    </row>
    <row r="391" spans="2:18" hidden="1" x14ac:dyDescent="0.25">
      <c r="B391" s="254">
        <v>18.645714285714298</v>
      </c>
      <c r="C391" s="304" t="s">
        <v>139</v>
      </c>
      <c r="D391" s="304"/>
      <c r="E391" s="304"/>
      <c r="F391" s="304"/>
      <c r="G391" s="282"/>
      <c r="H391" s="283"/>
      <c r="I391" s="283"/>
      <c r="J391" s="283"/>
      <c r="K391" s="285">
        <f>SUM(K392:K393)</f>
        <v>243.06</v>
      </c>
      <c r="L391" s="285">
        <f>SUM(L392:L393)</f>
        <v>243.06</v>
      </c>
      <c r="M391" s="285">
        <f>SUM(M392:M393)</f>
        <v>230.52</v>
      </c>
      <c r="N391" s="285"/>
      <c r="O391" s="285">
        <f>MAX(K391:N391)</f>
        <v>243.06</v>
      </c>
      <c r="P391" s="285">
        <f>SUM(P392:P393)</f>
        <v>716.64</v>
      </c>
      <c r="Q391" s="288">
        <f>+SUM(Q392:Q393)</f>
        <v>480</v>
      </c>
      <c r="R391" s="285"/>
    </row>
    <row r="392" spans="2:18" x14ac:dyDescent="0.25">
      <c r="B392" s="254">
        <v>19</v>
      </c>
      <c r="C392" s="287" t="s">
        <v>588</v>
      </c>
      <c r="D392" s="256" t="str">
        <f>+C392</f>
        <v>BT-10.1</v>
      </c>
      <c r="E392" s="256" t="s">
        <v>1053</v>
      </c>
      <c r="F392" s="257">
        <v>3</v>
      </c>
      <c r="G392" s="257" t="s">
        <v>680</v>
      </c>
      <c r="H392" s="305" t="s">
        <v>1033</v>
      </c>
      <c r="I392" s="305"/>
      <c r="J392" s="258" t="s">
        <v>681</v>
      </c>
      <c r="K392" s="259">
        <f>'NNO-BT-10'!F3</f>
        <v>121.53</v>
      </c>
      <c r="L392" s="259">
        <f>'NNO-BT-10'!G3</f>
        <v>121.53</v>
      </c>
      <c r="M392" s="259">
        <f>'NNO-BT-10'!H3</f>
        <v>115.26</v>
      </c>
      <c r="N392" s="259"/>
      <c r="O392" s="260">
        <f t="shared" ref="O392:O393" si="99">+MAX(K392:N392)</f>
        <v>121.53</v>
      </c>
      <c r="P392" s="260">
        <f t="shared" ref="P392:P393" si="100">+SUM(K392:N392)</f>
        <v>358.32</v>
      </c>
      <c r="Q392" s="261">
        <f>'NNO-BT-10'!D3</f>
        <v>240</v>
      </c>
      <c r="R392" s="262">
        <f>0.81*2</f>
        <v>1.62</v>
      </c>
    </row>
    <row r="393" spans="2:18" x14ac:dyDescent="0.25">
      <c r="B393" s="254">
        <v>20</v>
      </c>
      <c r="C393" s="287" t="s">
        <v>589</v>
      </c>
      <c r="D393" s="256" t="str">
        <f t="shared" ref="D393" si="101">+C393</f>
        <v>BT-10.2</v>
      </c>
      <c r="E393" s="256" t="s">
        <v>1054</v>
      </c>
      <c r="F393" s="257">
        <v>3</v>
      </c>
      <c r="G393" s="257" t="s">
        <v>682</v>
      </c>
      <c r="H393" s="305" t="s">
        <v>1033</v>
      </c>
      <c r="I393" s="305"/>
      <c r="J393" s="258" t="s">
        <v>663</v>
      </c>
      <c r="K393" s="259">
        <f>'NNO-BT-10'!F4</f>
        <v>121.53</v>
      </c>
      <c r="L393" s="259">
        <f>'NNO-BT-10'!G4</f>
        <v>121.53</v>
      </c>
      <c r="M393" s="259">
        <f>'NNO-BT-10'!H4</f>
        <v>115.26</v>
      </c>
      <c r="N393" s="259"/>
      <c r="O393" s="260">
        <f t="shared" si="99"/>
        <v>121.53</v>
      </c>
      <c r="P393" s="260">
        <f t="shared" si="100"/>
        <v>358.32</v>
      </c>
      <c r="Q393" s="261">
        <f>'NNO-BT-10'!D4</f>
        <v>240</v>
      </c>
      <c r="R393" s="262">
        <f>0.81*2</f>
        <v>1.62</v>
      </c>
    </row>
    <row r="394" spans="2:18" hidden="1" x14ac:dyDescent="0.25">
      <c r="B394" s="254">
        <v>20.6527472527473</v>
      </c>
      <c r="C394" s="304" t="s">
        <v>142</v>
      </c>
      <c r="D394" s="304"/>
      <c r="E394" s="304"/>
      <c r="F394" s="304"/>
      <c r="G394" s="282"/>
      <c r="H394" s="283"/>
      <c r="I394" s="283"/>
      <c r="J394" s="283"/>
      <c r="K394" s="285">
        <f>SUM(K395:K396)</f>
        <v>243.06</v>
      </c>
      <c r="L394" s="285">
        <f>SUM(L395:L396)</f>
        <v>243.06</v>
      </c>
      <c r="M394" s="285">
        <f>SUM(M395:M396)</f>
        <v>230.52</v>
      </c>
      <c r="N394" s="285"/>
      <c r="O394" s="285">
        <f>MAX(K394:N394)</f>
        <v>243.06</v>
      </c>
      <c r="P394" s="285">
        <f>SUM(P395:P396)</f>
        <v>716.64</v>
      </c>
      <c r="Q394" s="288">
        <f>+SUM(Q395:Q396)</f>
        <v>480</v>
      </c>
      <c r="R394" s="285"/>
    </row>
    <row r="395" spans="2:18" x14ac:dyDescent="0.25">
      <c r="B395" s="254">
        <v>21</v>
      </c>
      <c r="C395" s="287" t="s">
        <v>590</v>
      </c>
      <c r="D395" s="256" t="str">
        <f>+C395</f>
        <v>BT-11.1</v>
      </c>
      <c r="E395" s="256" t="s">
        <v>1055</v>
      </c>
      <c r="F395" s="257">
        <v>3</v>
      </c>
      <c r="G395" s="257" t="s">
        <v>682</v>
      </c>
      <c r="H395" s="305" t="s">
        <v>1033</v>
      </c>
      <c r="I395" s="305"/>
      <c r="J395" s="258" t="s">
        <v>681</v>
      </c>
      <c r="K395" s="259">
        <f>'NNO-BT-11'!F3</f>
        <v>121.53</v>
      </c>
      <c r="L395" s="259">
        <f>'NNO-BT-11'!G3</f>
        <v>121.53</v>
      </c>
      <c r="M395" s="259">
        <f>'NNO-BT-11'!H3</f>
        <v>115.26</v>
      </c>
      <c r="N395" s="259"/>
      <c r="O395" s="260">
        <f t="shared" ref="O395:O396" si="102">+MAX(K395:N395)</f>
        <v>121.53</v>
      </c>
      <c r="P395" s="260">
        <f t="shared" ref="P395:P396" si="103">+SUM(K395:N395)</f>
        <v>358.32</v>
      </c>
      <c r="Q395" s="261">
        <f>'NNO-BT-11'!D3</f>
        <v>240</v>
      </c>
      <c r="R395" s="262">
        <f>0.81*2</f>
        <v>1.62</v>
      </c>
    </row>
    <row r="396" spans="2:18" x14ac:dyDescent="0.25">
      <c r="B396" s="254">
        <v>22</v>
      </c>
      <c r="C396" s="287" t="s">
        <v>591</v>
      </c>
      <c r="D396" s="256" t="str">
        <f t="shared" ref="D396" si="104">+C396</f>
        <v>BT-11.2</v>
      </c>
      <c r="E396" s="256" t="s">
        <v>1056</v>
      </c>
      <c r="F396" s="257">
        <v>3</v>
      </c>
      <c r="G396" s="257" t="s">
        <v>709</v>
      </c>
      <c r="H396" s="305" t="s">
        <v>1033</v>
      </c>
      <c r="I396" s="305"/>
      <c r="J396" s="258" t="s">
        <v>663</v>
      </c>
      <c r="K396" s="259">
        <f>'NNO-BT-11'!F4</f>
        <v>121.53</v>
      </c>
      <c r="L396" s="259">
        <f>'NNO-BT-11'!G4</f>
        <v>121.53</v>
      </c>
      <c r="M396" s="259">
        <f>'NNO-BT-11'!H4</f>
        <v>115.26</v>
      </c>
      <c r="N396" s="259"/>
      <c r="O396" s="260">
        <f t="shared" si="102"/>
        <v>121.53</v>
      </c>
      <c r="P396" s="260">
        <f t="shared" si="103"/>
        <v>358.32</v>
      </c>
      <c r="Q396" s="261">
        <f>'NNO-BT-11'!D4</f>
        <v>240</v>
      </c>
      <c r="R396" s="262">
        <f>0.81*2</f>
        <v>1.62</v>
      </c>
    </row>
    <row r="397" spans="2:18" hidden="1" x14ac:dyDescent="0.25">
      <c r="B397" s="254">
        <v>22.659780219780298</v>
      </c>
      <c r="C397" s="304" t="s">
        <v>145</v>
      </c>
      <c r="D397" s="304"/>
      <c r="E397" s="304"/>
      <c r="F397" s="304"/>
      <c r="G397" s="282"/>
      <c r="H397" s="283"/>
      <c r="I397" s="283"/>
      <c r="J397" s="283"/>
      <c r="K397" s="285">
        <f>SUM(K398:K399)</f>
        <v>243.06</v>
      </c>
      <c r="L397" s="285">
        <f>SUM(L398:L399)</f>
        <v>243.06</v>
      </c>
      <c r="M397" s="285">
        <f>SUM(M398:M399)</f>
        <v>230.52</v>
      </c>
      <c r="N397" s="285"/>
      <c r="O397" s="285">
        <f>MAX(K397:N397)</f>
        <v>243.06</v>
      </c>
      <c r="P397" s="285">
        <f>SUM(P398:P399)</f>
        <v>716.64</v>
      </c>
      <c r="Q397" s="288">
        <f>+SUM(Q398:Q399)</f>
        <v>478.88</v>
      </c>
      <c r="R397" s="285"/>
    </row>
    <row r="398" spans="2:18" x14ac:dyDescent="0.25">
      <c r="B398" s="254">
        <v>23</v>
      </c>
      <c r="C398" s="287" t="s">
        <v>592</v>
      </c>
      <c r="D398" s="256" t="str">
        <f>+C398</f>
        <v>BT-12.1</v>
      </c>
      <c r="E398" s="256" t="s">
        <v>1057</v>
      </c>
      <c r="F398" s="257">
        <v>3</v>
      </c>
      <c r="G398" s="257" t="s">
        <v>709</v>
      </c>
      <c r="H398" s="305" t="s">
        <v>1033</v>
      </c>
      <c r="I398" s="305"/>
      <c r="J398" s="258" t="s">
        <v>681</v>
      </c>
      <c r="K398" s="259">
        <f>'NNO-BT-12'!F3</f>
        <v>121.53</v>
      </c>
      <c r="L398" s="259">
        <f>'NNO-BT-12'!G3</f>
        <v>121.53</v>
      </c>
      <c r="M398" s="259">
        <f>'NNO-BT-12'!H3</f>
        <v>115.26</v>
      </c>
      <c r="N398" s="259"/>
      <c r="O398" s="260">
        <f t="shared" ref="O398:O399" si="105">+MAX(K398:N398)</f>
        <v>121.53</v>
      </c>
      <c r="P398" s="260">
        <f t="shared" ref="P398:P399" si="106">+SUM(K398:N398)</f>
        <v>358.32</v>
      </c>
      <c r="Q398" s="261">
        <f>'NNO-BT-12'!D3</f>
        <v>240</v>
      </c>
      <c r="R398" s="262">
        <f>0.81*2</f>
        <v>1.62</v>
      </c>
    </row>
    <row r="399" spans="2:18" x14ac:dyDescent="0.25">
      <c r="B399" s="254">
        <v>24</v>
      </c>
      <c r="C399" s="287" t="s">
        <v>593</v>
      </c>
      <c r="D399" s="256" t="str">
        <f t="shared" ref="D399" si="107">+C399</f>
        <v>BT-12.2</v>
      </c>
      <c r="E399" s="256" t="s">
        <v>1058</v>
      </c>
      <c r="F399" s="257">
        <v>3</v>
      </c>
      <c r="G399" s="257" t="s">
        <v>710</v>
      </c>
      <c r="H399" s="305" t="s">
        <v>1033</v>
      </c>
      <c r="I399" s="305"/>
      <c r="J399" s="258" t="s">
        <v>663</v>
      </c>
      <c r="K399" s="259">
        <f>'NNO-BT-12'!F4</f>
        <v>121.53</v>
      </c>
      <c r="L399" s="259">
        <f>'NNO-BT-12'!G4</f>
        <v>121.53</v>
      </c>
      <c r="M399" s="259">
        <f>'NNO-BT-12'!H4</f>
        <v>115.26</v>
      </c>
      <c r="N399" s="259"/>
      <c r="O399" s="260">
        <f t="shared" si="105"/>
        <v>121.53</v>
      </c>
      <c r="P399" s="260">
        <f t="shared" si="106"/>
        <v>358.32</v>
      </c>
      <c r="Q399" s="261">
        <f>'NNO-BT-12'!D4</f>
        <v>238.88</v>
      </c>
      <c r="R399" s="262">
        <f>0.81*2</f>
        <v>1.62</v>
      </c>
    </row>
    <row r="400" spans="2:18" hidden="1" x14ac:dyDescent="0.25">
      <c r="B400" s="254">
        <v>24.666813186813201</v>
      </c>
      <c r="C400" s="304" t="s">
        <v>148</v>
      </c>
      <c r="D400" s="304"/>
      <c r="E400" s="304"/>
      <c r="F400" s="304"/>
      <c r="G400" s="282"/>
      <c r="H400" s="283"/>
      <c r="I400" s="283"/>
      <c r="J400" s="283"/>
      <c r="K400" s="285">
        <f>SUM(K401:K402)</f>
        <v>274.89999999999998</v>
      </c>
      <c r="L400" s="285">
        <f>SUM(L401:L402)</f>
        <v>281.2</v>
      </c>
      <c r="M400" s="285">
        <f>SUM(M401:M402)</f>
        <v>275.45</v>
      </c>
      <c r="N400" s="285"/>
      <c r="O400" s="285">
        <f>MAX(K400:N400)</f>
        <v>281.2</v>
      </c>
      <c r="P400" s="285">
        <f>SUM(P401:P402)</f>
        <v>831.55</v>
      </c>
      <c r="Q400" s="288">
        <f>+SUM(Q401:Q402)</f>
        <v>525.6099999999999</v>
      </c>
      <c r="R400" s="285"/>
    </row>
    <row r="401" spans="2:18" x14ac:dyDescent="0.25">
      <c r="B401" s="254">
        <v>25</v>
      </c>
      <c r="C401" s="287" t="s">
        <v>594</v>
      </c>
      <c r="D401" s="256" t="str">
        <f>+C401</f>
        <v>BT-13.1</v>
      </c>
      <c r="E401" s="256" t="s">
        <v>1059</v>
      </c>
      <c r="F401" s="257">
        <v>3</v>
      </c>
      <c r="G401" s="257" t="s">
        <v>679</v>
      </c>
      <c r="H401" s="305" t="s">
        <v>1033</v>
      </c>
      <c r="I401" s="305"/>
      <c r="J401" s="258" t="s">
        <v>681</v>
      </c>
      <c r="K401" s="259">
        <f>'NNO-BT-13'!F3</f>
        <v>135.63999999999999</v>
      </c>
      <c r="L401" s="259">
        <f>'NNO-BT-13'!G3</f>
        <v>138.79</v>
      </c>
      <c r="M401" s="259">
        <f>'NNO-BT-13'!H3</f>
        <v>136.19</v>
      </c>
      <c r="N401" s="259"/>
      <c r="O401" s="260">
        <f t="shared" ref="O401:O402" si="108">+MAX(K401:N401)</f>
        <v>138.79</v>
      </c>
      <c r="P401" s="260">
        <f t="shared" ref="P401:P402" si="109">+SUM(K401:N401)</f>
        <v>410.61999999999995</v>
      </c>
      <c r="Q401" s="261">
        <f>'NNO-BT-13'!D3</f>
        <v>259.77</v>
      </c>
      <c r="R401" s="262">
        <f>0.81*2</f>
        <v>1.62</v>
      </c>
    </row>
    <row r="402" spans="2:18" x14ac:dyDescent="0.25">
      <c r="B402" s="254">
        <v>26</v>
      </c>
      <c r="C402" s="287" t="s">
        <v>596</v>
      </c>
      <c r="D402" s="256" t="str">
        <f t="shared" ref="D402" si="110">+C402</f>
        <v>BT-13.2</v>
      </c>
      <c r="E402" s="256" t="s">
        <v>1060</v>
      </c>
      <c r="F402" s="257">
        <v>3</v>
      </c>
      <c r="G402" s="257" t="s">
        <v>680</v>
      </c>
      <c r="H402" s="305" t="s">
        <v>1033</v>
      </c>
      <c r="I402" s="305"/>
      <c r="J402" s="258" t="s">
        <v>663</v>
      </c>
      <c r="K402" s="259">
        <f>'NNO-BT-13'!F4</f>
        <v>139.26</v>
      </c>
      <c r="L402" s="259">
        <f>'NNO-BT-13'!G4</f>
        <v>142.41</v>
      </c>
      <c r="M402" s="259">
        <f>'NNO-BT-13'!H4</f>
        <v>139.26</v>
      </c>
      <c r="N402" s="259"/>
      <c r="O402" s="260">
        <f t="shared" si="108"/>
        <v>142.41</v>
      </c>
      <c r="P402" s="260">
        <f t="shared" si="109"/>
        <v>420.92999999999995</v>
      </c>
      <c r="Q402" s="261">
        <f>'NNO-BT-13'!D4</f>
        <v>265.83999999999997</v>
      </c>
      <c r="R402" s="262">
        <f>0.81*2</f>
        <v>1.62</v>
      </c>
    </row>
    <row r="403" spans="2:18" hidden="1" x14ac:dyDescent="0.25">
      <c r="B403" s="254">
        <v>26.673846153846199</v>
      </c>
      <c r="C403" s="304" t="s">
        <v>151</v>
      </c>
      <c r="D403" s="304"/>
      <c r="E403" s="304"/>
      <c r="F403" s="304"/>
      <c r="G403" s="282"/>
      <c r="H403" s="283"/>
      <c r="I403" s="283"/>
      <c r="J403" s="283"/>
      <c r="K403" s="285">
        <f>SUM(K404:K405)</f>
        <v>327.03999999999996</v>
      </c>
      <c r="L403" s="285">
        <f>SUM(L404:L405)</f>
        <v>334.15</v>
      </c>
      <c r="M403" s="285">
        <f>SUM(M404:M405)</f>
        <v>327.14</v>
      </c>
      <c r="N403" s="285"/>
      <c r="O403" s="285">
        <f>MAX(K403:N403)</f>
        <v>334.15</v>
      </c>
      <c r="P403" s="285">
        <f>SUM(P404:P405)</f>
        <v>988.32999999999993</v>
      </c>
      <c r="Q403" s="288">
        <f>+SUM(Q404:Q405)</f>
        <v>598.21</v>
      </c>
      <c r="R403" s="285"/>
    </row>
    <row r="404" spans="2:18" x14ac:dyDescent="0.25">
      <c r="B404" s="254">
        <v>27</v>
      </c>
      <c r="C404" s="287" t="s">
        <v>598</v>
      </c>
      <c r="D404" s="256" t="str">
        <f>+C404</f>
        <v>BT-14.1</v>
      </c>
      <c r="E404" s="256" t="s">
        <v>1061</v>
      </c>
      <c r="F404" s="257">
        <v>3</v>
      </c>
      <c r="G404" s="257" t="s">
        <v>680</v>
      </c>
      <c r="H404" s="305" t="s">
        <v>1033</v>
      </c>
      <c r="I404" s="305"/>
      <c r="J404" s="258" t="s">
        <v>681</v>
      </c>
      <c r="K404" s="259">
        <f>'NNO-BT-14'!F3</f>
        <v>188.97</v>
      </c>
      <c r="L404" s="259">
        <f>'NNO-BT-14'!G3</f>
        <v>192.55</v>
      </c>
      <c r="M404" s="259">
        <f>'NNO-BT-14'!H3</f>
        <v>188.97</v>
      </c>
      <c r="N404" s="259"/>
      <c r="O404" s="260">
        <f t="shared" ref="O404:O405" si="111">+MAX(K404:N404)</f>
        <v>192.55</v>
      </c>
      <c r="P404" s="260">
        <f t="shared" ref="P404:P405" si="112">+SUM(K404:N404)</f>
        <v>570.49</v>
      </c>
      <c r="Q404" s="261">
        <f>'NNO-BT-14'!D3</f>
        <v>332.66</v>
      </c>
      <c r="R404" s="262">
        <f>0.81*2</f>
        <v>1.62</v>
      </c>
    </row>
    <row r="405" spans="2:18" x14ac:dyDescent="0.25">
      <c r="B405" s="254">
        <v>28</v>
      </c>
      <c r="C405" s="287" t="s">
        <v>600</v>
      </c>
      <c r="D405" s="256" t="str">
        <f t="shared" ref="D405" si="113">+C405</f>
        <v>BT-14.2</v>
      </c>
      <c r="E405" s="256" t="s">
        <v>1062</v>
      </c>
      <c r="F405" s="257">
        <v>3</v>
      </c>
      <c r="G405" s="257" t="s">
        <v>682</v>
      </c>
      <c r="H405" s="305" t="s">
        <v>1033</v>
      </c>
      <c r="I405" s="305"/>
      <c r="J405" s="258" t="s">
        <v>663</v>
      </c>
      <c r="K405" s="259">
        <f>'NNO-BT-14'!F4</f>
        <v>138.07</v>
      </c>
      <c r="L405" s="259">
        <f>'NNO-BT-14'!G4</f>
        <v>141.6</v>
      </c>
      <c r="M405" s="259">
        <f>'NNO-BT-14'!H4</f>
        <v>138.16999999999999</v>
      </c>
      <c r="N405" s="259"/>
      <c r="O405" s="260">
        <f t="shared" si="111"/>
        <v>141.6</v>
      </c>
      <c r="P405" s="260">
        <f t="shared" si="112"/>
        <v>417.83999999999992</v>
      </c>
      <c r="Q405" s="261">
        <f>'NNO-BT-14'!D4</f>
        <v>265.55</v>
      </c>
      <c r="R405" s="262">
        <f>0.81*2</f>
        <v>1.62</v>
      </c>
    </row>
    <row r="406" spans="2:18" hidden="1" x14ac:dyDescent="0.25">
      <c r="B406" s="254">
        <v>28.680879120879201</v>
      </c>
      <c r="C406" s="304" t="s">
        <v>154</v>
      </c>
      <c r="D406" s="304"/>
      <c r="E406" s="304"/>
      <c r="F406" s="304"/>
      <c r="G406" s="282"/>
      <c r="H406" s="283"/>
      <c r="I406" s="283"/>
      <c r="J406" s="283"/>
      <c r="K406" s="285">
        <f>SUM(K407:K408)</f>
        <v>316.05</v>
      </c>
      <c r="L406" s="285">
        <f>SUM(L407:L408)</f>
        <v>323.15999999999997</v>
      </c>
      <c r="M406" s="285">
        <f>SUM(M407:M408)</f>
        <v>316.05</v>
      </c>
      <c r="N406" s="285"/>
      <c r="O406" s="285">
        <f>MAX(K406:N406)</f>
        <v>323.15999999999997</v>
      </c>
      <c r="P406" s="285">
        <f>SUM(P407:P408)</f>
        <v>955.26</v>
      </c>
      <c r="Q406" s="288">
        <f>+SUM(Q407:Q408)</f>
        <v>581.08999999999992</v>
      </c>
      <c r="R406" s="285"/>
    </row>
    <row r="407" spans="2:18" x14ac:dyDescent="0.25">
      <c r="B407" s="254">
        <v>29</v>
      </c>
      <c r="C407" s="287" t="s">
        <v>602</v>
      </c>
      <c r="D407" s="256" t="str">
        <f>+C407</f>
        <v>BT-15.1</v>
      </c>
      <c r="E407" s="256" t="s">
        <v>1063</v>
      </c>
      <c r="F407" s="257">
        <v>3</v>
      </c>
      <c r="G407" s="257" t="s">
        <v>682</v>
      </c>
      <c r="H407" s="305" t="s">
        <v>1033</v>
      </c>
      <c r="I407" s="305"/>
      <c r="J407" s="258" t="s">
        <v>681</v>
      </c>
      <c r="K407" s="259">
        <f>'NNO-BT-15'!F3</f>
        <v>181.05</v>
      </c>
      <c r="L407" s="259">
        <f>'NNO-BT-15'!G3</f>
        <v>184.63</v>
      </c>
      <c r="M407" s="259">
        <f>'NNO-BT-15'!H3</f>
        <v>181.05</v>
      </c>
      <c r="N407" s="259"/>
      <c r="O407" s="260">
        <f t="shared" ref="O407:O408" si="114">+MAX(K407:N407)</f>
        <v>184.63</v>
      </c>
      <c r="P407" s="260">
        <f t="shared" ref="P407:P408" si="115">+SUM(K407:N407)</f>
        <v>546.73</v>
      </c>
      <c r="Q407" s="261">
        <f>'NNO-BT-15'!D3</f>
        <v>321.51</v>
      </c>
      <c r="R407" s="262">
        <f>0.81*2</f>
        <v>1.62</v>
      </c>
    </row>
    <row r="408" spans="2:18" x14ac:dyDescent="0.25">
      <c r="B408" s="254">
        <v>30</v>
      </c>
      <c r="C408" s="287" t="s">
        <v>604</v>
      </c>
      <c r="D408" s="256" t="str">
        <f t="shared" ref="D408" si="116">+C408</f>
        <v>BT-15.2</v>
      </c>
      <c r="E408" s="256" t="s">
        <v>1064</v>
      </c>
      <c r="F408" s="257">
        <v>3</v>
      </c>
      <c r="G408" s="257" t="s">
        <v>709</v>
      </c>
      <c r="H408" s="305" t="s">
        <v>1033</v>
      </c>
      <c r="I408" s="305"/>
      <c r="J408" s="258" t="s">
        <v>663</v>
      </c>
      <c r="K408" s="259">
        <f>'NNO-BT-15'!F4</f>
        <v>135</v>
      </c>
      <c r="L408" s="259">
        <f>'NNO-BT-15'!G4</f>
        <v>138.53</v>
      </c>
      <c r="M408" s="259">
        <f>'NNO-BT-15'!H4</f>
        <v>135</v>
      </c>
      <c r="N408" s="259"/>
      <c r="O408" s="260">
        <f t="shared" si="114"/>
        <v>138.53</v>
      </c>
      <c r="P408" s="260">
        <f t="shared" si="115"/>
        <v>408.53</v>
      </c>
      <c r="Q408" s="261">
        <f>'NNO-BT-15'!D4</f>
        <v>259.58</v>
      </c>
      <c r="R408" s="262">
        <f>0.81*2</f>
        <v>1.62</v>
      </c>
    </row>
    <row r="409" spans="2:18" hidden="1" x14ac:dyDescent="0.25">
      <c r="B409" s="254">
        <v>30.6879120879121</v>
      </c>
      <c r="C409" s="304" t="s">
        <v>157</v>
      </c>
      <c r="D409" s="304"/>
      <c r="E409" s="304"/>
      <c r="F409" s="304"/>
      <c r="G409" s="282"/>
      <c r="H409" s="283"/>
      <c r="I409" s="283"/>
      <c r="J409" s="283"/>
      <c r="K409" s="285">
        <f>SUM(K410:K411)</f>
        <v>319.15999999999997</v>
      </c>
      <c r="L409" s="285">
        <f>SUM(L410:L411)</f>
        <v>326.27</v>
      </c>
      <c r="M409" s="285">
        <f>SUM(M410:M411)</f>
        <v>319.15999999999997</v>
      </c>
      <c r="N409" s="285"/>
      <c r="O409" s="285">
        <f>MAX(K409:N409)</f>
        <v>326.27</v>
      </c>
      <c r="P409" s="285">
        <f>SUM(P410:P411)</f>
        <v>964.59000000000015</v>
      </c>
      <c r="Q409" s="288">
        <f>+SUM(Q410:Q411)</f>
        <v>586.62</v>
      </c>
      <c r="R409" s="285"/>
    </row>
    <row r="410" spans="2:18" x14ac:dyDescent="0.25">
      <c r="B410" s="254">
        <v>31</v>
      </c>
      <c r="C410" s="287" t="s">
        <v>606</v>
      </c>
      <c r="D410" s="256" t="str">
        <f>+C410</f>
        <v>BT-16.1</v>
      </c>
      <c r="E410" s="256" t="s">
        <v>1065</v>
      </c>
      <c r="F410" s="257">
        <v>3</v>
      </c>
      <c r="G410" s="257" t="s">
        <v>709</v>
      </c>
      <c r="H410" s="305" t="s">
        <v>1033</v>
      </c>
      <c r="I410" s="305"/>
      <c r="J410" s="258" t="s">
        <v>681</v>
      </c>
      <c r="K410" s="259">
        <f>'NNO-BT-16'!F3</f>
        <v>136.21</v>
      </c>
      <c r="L410" s="259">
        <f>'NNO-BT-16'!G3</f>
        <v>139.74</v>
      </c>
      <c r="M410" s="259">
        <f>'NNO-BT-16'!H3</f>
        <v>136.21</v>
      </c>
      <c r="N410" s="259"/>
      <c r="O410" s="260">
        <f t="shared" ref="O410:O411" si="117">+MAX(K410:N410)</f>
        <v>139.74</v>
      </c>
      <c r="P410" s="260">
        <f t="shared" ref="P410:P411" si="118">+SUM(K410:N410)</f>
        <v>412.16000000000008</v>
      </c>
      <c r="Q410" s="261">
        <f>'NNO-BT-16'!D3</f>
        <v>261.73</v>
      </c>
      <c r="R410" s="262">
        <f>0.81*2</f>
        <v>1.62</v>
      </c>
    </row>
    <row r="411" spans="2:18" x14ac:dyDescent="0.25">
      <c r="B411" s="254">
        <v>32</v>
      </c>
      <c r="C411" s="287" t="s">
        <v>608</v>
      </c>
      <c r="D411" s="256" t="str">
        <f t="shared" ref="D411" si="119">+C411</f>
        <v>BT-16.2</v>
      </c>
      <c r="E411" s="256" t="s">
        <v>1066</v>
      </c>
      <c r="F411" s="257">
        <v>3</v>
      </c>
      <c r="G411" s="257" t="s">
        <v>710</v>
      </c>
      <c r="H411" s="305" t="s">
        <v>1033</v>
      </c>
      <c r="I411" s="305"/>
      <c r="J411" s="258" t="s">
        <v>663</v>
      </c>
      <c r="K411" s="259">
        <f>'NNO-BT-16'!F4</f>
        <v>182.95</v>
      </c>
      <c r="L411" s="259">
        <f>'NNO-BT-16'!G4</f>
        <v>186.53</v>
      </c>
      <c r="M411" s="259">
        <f>'NNO-BT-16'!H4</f>
        <v>182.95</v>
      </c>
      <c r="N411" s="259"/>
      <c r="O411" s="260">
        <f t="shared" si="117"/>
        <v>186.53</v>
      </c>
      <c r="P411" s="260">
        <f t="shared" si="118"/>
        <v>552.43000000000006</v>
      </c>
      <c r="Q411" s="261">
        <f>'NNO-BT-16'!D4</f>
        <v>324.89</v>
      </c>
      <c r="R411" s="262">
        <f>0.81*2</f>
        <v>1.62</v>
      </c>
    </row>
    <row r="412" spans="2:18" hidden="1" x14ac:dyDescent="0.25">
      <c r="B412" s="254">
        <v>32.694945054945102</v>
      </c>
      <c r="C412" s="304" t="s">
        <v>160</v>
      </c>
      <c r="D412" s="304"/>
      <c r="E412" s="304"/>
      <c r="F412" s="304"/>
      <c r="G412" s="282"/>
      <c r="H412" s="283"/>
      <c r="I412" s="283"/>
      <c r="J412" s="283"/>
      <c r="K412" s="285">
        <f>SUM(K413:K414)</f>
        <v>243.06</v>
      </c>
      <c r="L412" s="285">
        <f>SUM(L413:L414)</f>
        <v>243.06</v>
      </c>
      <c r="M412" s="285">
        <f>SUM(M413:M414)</f>
        <v>230.52</v>
      </c>
      <c r="N412" s="285"/>
      <c r="O412" s="285">
        <f>MAX(K412:N412)</f>
        <v>243.06</v>
      </c>
      <c r="P412" s="285">
        <f>SUM(P413:P414)</f>
        <v>716.64</v>
      </c>
      <c r="Q412" s="288">
        <f>+SUM(Q413:Q414)</f>
        <v>480</v>
      </c>
      <c r="R412" s="285"/>
    </row>
    <row r="413" spans="2:18" x14ac:dyDescent="0.25">
      <c r="B413" s="254">
        <v>33</v>
      </c>
      <c r="C413" s="287" t="s">
        <v>610</v>
      </c>
      <c r="D413" s="256" t="str">
        <f>+C413</f>
        <v>BT-17.1</v>
      </c>
      <c r="E413" s="256" t="s">
        <v>1067</v>
      </c>
      <c r="F413" s="257">
        <v>3</v>
      </c>
      <c r="G413" s="257" t="s">
        <v>710</v>
      </c>
      <c r="H413" s="305" t="s">
        <v>1033</v>
      </c>
      <c r="I413" s="305"/>
      <c r="J413" s="258" t="s">
        <v>681</v>
      </c>
      <c r="K413" s="259">
        <f>'NNO-BT-17'!F3</f>
        <v>121.53</v>
      </c>
      <c r="L413" s="259">
        <f>'NNO-BT-17'!G3</f>
        <v>121.53</v>
      </c>
      <c r="M413" s="259">
        <f>'NNO-BT-17'!H3</f>
        <v>115.26</v>
      </c>
      <c r="N413" s="259"/>
      <c r="O413" s="260">
        <f t="shared" ref="O413:O414" si="120">+MAX(K413:N413)</f>
        <v>121.53</v>
      </c>
      <c r="P413" s="260">
        <f t="shared" ref="P413:P414" si="121">+SUM(K413:N413)</f>
        <v>358.32</v>
      </c>
      <c r="Q413" s="261">
        <f>'NNO-BT-17'!D3</f>
        <v>240</v>
      </c>
      <c r="R413" s="262">
        <f>0.81*2</f>
        <v>1.62</v>
      </c>
    </row>
    <row r="414" spans="2:18" x14ac:dyDescent="0.25">
      <c r="B414" s="254">
        <v>34</v>
      </c>
      <c r="C414" s="287" t="s">
        <v>611</v>
      </c>
      <c r="D414" s="256" t="str">
        <f t="shared" ref="D414" si="122">+C414</f>
        <v>BT-17.2</v>
      </c>
      <c r="E414" s="256" t="s">
        <v>1068</v>
      </c>
      <c r="F414" s="257">
        <v>3</v>
      </c>
      <c r="G414" s="257" t="s">
        <v>951</v>
      </c>
      <c r="H414" s="305" t="s">
        <v>1033</v>
      </c>
      <c r="I414" s="305"/>
      <c r="J414" s="258" t="s">
        <v>663</v>
      </c>
      <c r="K414" s="259">
        <f>'NNO-BT-17'!F4</f>
        <v>121.53</v>
      </c>
      <c r="L414" s="259">
        <f>'NNO-BT-17'!G4</f>
        <v>121.53</v>
      </c>
      <c r="M414" s="259">
        <f>'NNO-BT-17'!H4</f>
        <v>115.26</v>
      </c>
      <c r="N414" s="259"/>
      <c r="O414" s="260">
        <f t="shared" si="120"/>
        <v>121.53</v>
      </c>
      <c r="P414" s="260">
        <f t="shared" si="121"/>
        <v>358.32</v>
      </c>
      <c r="Q414" s="261">
        <f>'NNO-BT-17'!D4</f>
        <v>240</v>
      </c>
      <c r="R414" s="262">
        <f>0.81*2</f>
        <v>1.62</v>
      </c>
    </row>
    <row r="415" spans="2:18" hidden="1" x14ac:dyDescent="0.25">
      <c r="B415" s="254">
        <v>34.7019780219781</v>
      </c>
      <c r="C415" s="304" t="s">
        <v>163</v>
      </c>
      <c r="D415" s="304"/>
      <c r="E415" s="304"/>
      <c r="F415" s="304"/>
      <c r="G415" s="282"/>
      <c r="H415" s="283"/>
      <c r="I415" s="283"/>
      <c r="J415" s="283"/>
      <c r="K415" s="285">
        <f>SUM(K416:K417)</f>
        <v>243.06</v>
      </c>
      <c r="L415" s="285">
        <f>SUM(L416:L417)</f>
        <v>243.06</v>
      </c>
      <c r="M415" s="285">
        <f>SUM(M416:M417)</f>
        <v>230.52</v>
      </c>
      <c r="N415" s="285"/>
      <c r="O415" s="285">
        <f>MAX(K415:N415)</f>
        <v>243.06</v>
      </c>
      <c r="P415" s="285">
        <f>SUM(P416:P417)</f>
        <v>716.64</v>
      </c>
      <c r="Q415" s="288">
        <f>+SUM(Q416:Q417)</f>
        <v>480</v>
      </c>
      <c r="R415" s="285"/>
    </row>
    <row r="416" spans="2:18" x14ac:dyDescent="0.25">
      <c r="B416" s="254">
        <v>35</v>
      </c>
      <c r="C416" s="287" t="s">
        <v>612</v>
      </c>
      <c r="D416" s="256" t="str">
        <f>+C416</f>
        <v>BT-18.1</v>
      </c>
      <c r="E416" s="256" t="s">
        <v>1069</v>
      </c>
      <c r="F416" s="257">
        <v>3</v>
      </c>
      <c r="G416" s="257" t="s">
        <v>951</v>
      </c>
      <c r="H416" s="305" t="s">
        <v>1033</v>
      </c>
      <c r="I416" s="305"/>
      <c r="J416" s="258" t="s">
        <v>681</v>
      </c>
      <c r="K416" s="259">
        <f>'NNO-BT-18'!F3</f>
        <v>121.53</v>
      </c>
      <c r="L416" s="259">
        <f>'NNO-BT-18'!G3</f>
        <v>121.53</v>
      </c>
      <c r="M416" s="259">
        <f>'NNO-BT-18'!H3</f>
        <v>115.26</v>
      </c>
      <c r="N416" s="259"/>
      <c r="O416" s="260">
        <f t="shared" ref="O416:O417" si="123">+MAX(K416:N416)</f>
        <v>121.53</v>
      </c>
      <c r="P416" s="260">
        <f t="shared" ref="P416:P417" si="124">+SUM(K416:N416)</f>
        <v>358.32</v>
      </c>
      <c r="Q416" s="261">
        <f>'NNO-BT-18'!D3</f>
        <v>240</v>
      </c>
      <c r="R416" s="262">
        <f>0.81*2</f>
        <v>1.62</v>
      </c>
    </row>
    <row r="417" spans="2:18" x14ac:dyDescent="0.25">
      <c r="B417" s="254">
        <v>36</v>
      </c>
      <c r="C417" s="287" t="s">
        <v>613</v>
      </c>
      <c r="D417" s="256" t="str">
        <f t="shared" ref="D417" si="125">+C417</f>
        <v>BT-18.2</v>
      </c>
      <c r="E417" s="256" t="s">
        <v>1070</v>
      </c>
      <c r="F417" s="257">
        <v>3</v>
      </c>
      <c r="G417" s="257" t="s">
        <v>968</v>
      </c>
      <c r="H417" s="305" t="s">
        <v>1033</v>
      </c>
      <c r="I417" s="305"/>
      <c r="J417" s="258" t="s">
        <v>663</v>
      </c>
      <c r="K417" s="259">
        <f>'NNO-BT-18'!F4</f>
        <v>121.53</v>
      </c>
      <c r="L417" s="259">
        <f>'NNO-BT-18'!G4</f>
        <v>121.53</v>
      </c>
      <c r="M417" s="259">
        <f>'NNO-BT-18'!H4</f>
        <v>115.26</v>
      </c>
      <c r="N417" s="259"/>
      <c r="O417" s="260">
        <f t="shared" si="123"/>
        <v>121.53</v>
      </c>
      <c r="P417" s="260">
        <f t="shared" si="124"/>
        <v>358.32</v>
      </c>
      <c r="Q417" s="261">
        <f>'NNO-BT-18'!D4</f>
        <v>240</v>
      </c>
      <c r="R417" s="262">
        <f>0.81*2</f>
        <v>1.62</v>
      </c>
    </row>
    <row r="418" spans="2:18" hidden="1" x14ac:dyDescent="0.25">
      <c r="B418" s="254">
        <v>36.709010989010999</v>
      </c>
      <c r="C418" s="304" t="s">
        <v>166</v>
      </c>
      <c r="D418" s="304"/>
      <c r="E418" s="304"/>
      <c r="F418" s="304"/>
      <c r="G418" s="282"/>
      <c r="H418" s="283"/>
      <c r="I418" s="283"/>
      <c r="J418" s="283"/>
      <c r="K418" s="285">
        <f>SUM(K419:K420)</f>
        <v>314.43</v>
      </c>
      <c r="L418" s="285">
        <f>SUM(L419:L420)</f>
        <v>321.54999999999995</v>
      </c>
      <c r="M418" s="285">
        <f>SUM(M419:M420)</f>
        <v>314.52999999999997</v>
      </c>
      <c r="N418" s="285"/>
      <c r="O418" s="285">
        <f>MAX(K418:N418)</f>
        <v>321.54999999999995</v>
      </c>
      <c r="P418" s="285">
        <f>SUM(P419:P420)</f>
        <v>950.51</v>
      </c>
      <c r="Q418" s="288">
        <f>+SUM(Q419:Q420)</f>
        <v>587.92999999999995</v>
      </c>
      <c r="R418" s="285"/>
    </row>
    <row r="419" spans="2:18" x14ac:dyDescent="0.25">
      <c r="B419" s="254">
        <v>37</v>
      </c>
      <c r="C419" s="287" t="s">
        <v>614</v>
      </c>
      <c r="D419" s="256" t="str">
        <f>+C419</f>
        <v>BT-19.1</v>
      </c>
      <c r="E419" s="256" t="s">
        <v>1071</v>
      </c>
      <c r="F419" s="257">
        <v>3</v>
      </c>
      <c r="G419" s="257" t="s">
        <v>710</v>
      </c>
      <c r="H419" s="305" t="s">
        <v>1033</v>
      </c>
      <c r="I419" s="305"/>
      <c r="J419" s="258" t="s">
        <v>681</v>
      </c>
      <c r="K419" s="259">
        <f>'NNO-BT-19'!F3</f>
        <v>176.36</v>
      </c>
      <c r="L419" s="259">
        <f>'NNO-BT-19'!G3</f>
        <v>179.95</v>
      </c>
      <c r="M419" s="259">
        <f>'NNO-BT-19'!H3</f>
        <v>176.36</v>
      </c>
      <c r="N419" s="259"/>
      <c r="O419" s="260">
        <f t="shared" ref="O419:O420" si="126">+MAX(K419:N419)</f>
        <v>179.95</v>
      </c>
      <c r="P419" s="260">
        <f t="shared" ref="P419:P420" si="127">+SUM(K419:N419)</f>
        <v>532.67000000000007</v>
      </c>
      <c r="Q419" s="261">
        <f>'NNO-BT-19'!D3</f>
        <v>317.02999999999997</v>
      </c>
      <c r="R419" s="262">
        <f>0.81*2</f>
        <v>1.62</v>
      </c>
    </row>
    <row r="420" spans="2:18" x14ac:dyDescent="0.25">
      <c r="B420" s="254">
        <v>38</v>
      </c>
      <c r="C420" s="287" t="s">
        <v>616</v>
      </c>
      <c r="D420" s="256" t="str">
        <f t="shared" ref="D420" si="128">+C420</f>
        <v>BT-19.2</v>
      </c>
      <c r="E420" s="256" t="s">
        <v>1072</v>
      </c>
      <c r="F420" s="257">
        <v>3</v>
      </c>
      <c r="G420" s="257" t="s">
        <v>951</v>
      </c>
      <c r="H420" s="305" t="s">
        <v>1033</v>
      </c>
      <c r="I420" s="305"/>
      <c r="J420" s="258" t="s">
        <v>663</v>
      </c>
      <c r="K420" s="259">
        <f>'NNO-BT-19'!F4</f>
        <v>138.07</v>
      </c>
      <c r="L420" s="259">
        <f>'NNO-BT-19'!G4</f>
        <v>141.6</v>
      </c>
      <c r="M420" s="259">
        <f>'NNO-BT-19'!H4</f>
        <v>138.16999999999999</v>
      </c>
      <c r="N420" s="259"/>
      <c r="O420" s="260">
        <f t="shared" si="126"/>
        <v>141.6</v>
      </c>
      <c r="P420" s="260">
        <f t="shared" si="127"/>
        <v>417.83999999999992</v>
      </c>
      <c r="Q420" s="261">
        <f>'NNO-BT-19'!D4</f>
        <v>270.89999999999998</v>
      </c>
      <c r="R420" s="262">
        <f>0.81*2</f>
        <v>1.62</v>
      </c>
    </row>
    <row r="421" spans="2:18" hidden="1" x14ac:dyDescent="0.25">
      <c r="B421" s="254">
        <v>38.716043956043997</v>
      </c>
      <c r="C421" s="304" t="s">
        <v>169</v>
      </c>
      <c r="D421" s="304"/>
      <c r="E421" s="304"/>
      <c r="F421" s="304"/>
      <c r="G421" s="282"/>
      <c r="H421" s="283"/>
      <c r="I421" s="283"/>
      <c r="J421" s="283"/>
      <c r="K421" s="285">
        <f>SUM(K422:K422)</f>
        <v>230.66</v>
      </c>
      <c r="L421" s="285">
        <f>SUM(L422:L422)</f>
        <v>238.58</v>
      </c>
      <c r="M421" s="285">
        <f>SUM(M422:M422)</f>
        <v>212.99</v>
      </c>
      <c r="N421" s="285"/>
      <c r="O421" s="285">
        <f>MAX(K421:N421)</f>
        <v>238.58</v>
      </c>
      <c r="P421" s="285">
        <f>SUM(P422:P422)</f>
        <v>682.23</v>
      </c>
      <c r="Q421" s="288">
        <f>+SUM(Q422:Q422)</f>
        <v>506.96</v>
      </c>
      <c r="R421" s="285"/>
    </row>
    <row r="422" spans="2:18" x14ac:dyDescent="0.25">
      <c r="B422" s="254">
        <v>39</v>
      </c>
      <c r="C422" s="287" t="s">
        <v>617</v>
      </c>
      <c r="D422" s="256" t="str">
        <f>+C422</f>
        <v>BT-20.1</v>
      </c>
      <c r="E422" s="256" t="s">
        <v>1073</v>
      </c>
      <c r="F422" s="257">
        <v>3</v>
      </c>
      <c r="G422" s="257" t="s">
        <v>951</v>
      </c>
      <c r="H422" s="305" t="s">
        <v>1033</v>
      </c>
      <c r="I422" s="305"/>
      <c r="J422" s="258" t="s">
        <v>681</v>
      </c>
      <c r="K422" s="259">
        <f>'NNO-BT-20'!F3</f>
        <v>230.66</v>
      </c>
      <c r="L422" s="259">
        <f>'NNO-BT-20'!G3</f>
        <v>238.58</v>
      </c>
      <c r="M422" s="259">
        <f>'NNO-BT-20'!H3</f>
        <v>212.99</v>
      </c>
      <c r="N422" s="259"/>
      <c r="O422" s="260">
        <f t="shared" ref="O422" si="129">+MAX(K422:N422)</f>
        <v>238.58</v>
      </c>
      <c r="P422" s="260">
        <f t="shared" ref="P422" si="130">+SUM(K422:N422)</f>
        <v>682.23</v>
      </c>
      <c r="Q422" s="261">
        <f>'NNO-BT-20'!D3</f>
        <v>506.96</v>
      </c>
      <c r="R422" s="262">
        <f>0.81*2</f>
        <v>1.62</v>
      </c>
    </row>
    <row r="423" spans="2:18" hidden="1" x14ac:dyDescent="0.25">
      <c r="B423" s="254">
        <v>40.054065934066003</v>
      </c>
      <c r="C423" s="304" t="s">
        <v>172</v>
      </c>
      <c r="D423" s="304"/>
      <c r="E423" s="304"/>
      <c r="F423" s="304"/>
      <c r="G423" s="282"/>
      <c r="H423" s="283"/>
      <c r="I423" s="283"/>
      <c r="J423" s="283"/>
      <c r="K423" s="285">
        <f>SUM(K424:K425)</f>
        <v>225.29</v>
      </c>
      <c r="L423" s="285">
        <f>SUM(L424:L425)</f>
        <v>232.05</v>
      </c>
      <c r="M423" s="285">
        <f>SUM(M424:M425)</f>
        <v>225.29</v>
      </c>
      <c r="N423" s="285">
        <f>SUM(N424:N425)</f>
        <v>204.32</v>
      </c>
      <c r="O423" s="285">
        <f>MAX(K423:N423)</f>
        <v>232.05</v>
      </c>
      <c r="P423" s="285">
        <f>SUM(P424:P425)</f>
        <v>886.95</v>
      </c>
      <c r="Q423" s="288">
        <f>+SUM(Q424:Q425)</f>
        <v>395.36</v>
      </c>
      <c r="R423" s="285"/>
    </row>
    <row r="424" spans="2:18" x14ac:dyDescent="0.25">
      <c r="B424" s="254">
        <v>40</v>
      </c>
      <c r="C424" s="287" t="s">
        <v>619</v>
      </c>
      <c r="D424" s="256" t="str">
        <f>+C424</f>
        <v>BT-21.1</v>
      </c>
      <c r="E424" s="256" t="s">
        <v>1074</v>
      </c>
      <c r="F424" s="257">
        <v>4</v>
      </c>
      <c r="G424" s="257" t="s">
        <v>968</v>
      </c>
      <c r="H424" s="305" t="s">
        <v>1042</v>
      </c>
      <c r="I424" s="305"/>
      <c r="J424" s="258" t="s">
        <v>681</v>
      </c>
      <c r="K424" s="259">
        <f>'NNO-BT-21'!F3</f>
        <v>139.72</v>
      </c>
      <c r="L424" s="259">
        <f>'NNO-BT-21'!G3</f>
        <v>143.25</v>
      </c>
      <c r="M424" s="259">
        <f>'NNO-BT-21'!H3</f>
        <v>139.72</v>
      </c>
      <c r="N424" s="259">
        <f>'NNO-BT-21'!I3</f>
        <v>127.6</v>
      </c>
      <c r="O424" s="260">
        <f t="shared" ref="O424:O425" si="131">+MAX(K424:N424)</f>
        <v>143.25</v>
      </c>
      <c r="P424" s="260">
        <f t="shared" ref="P424:P425" si="132">+SUM(K424:N424)</f>
        <v>550.29000000000008</v>
      </c>
      <c r="Q424" s="261">
        <f>'NNO-BT-21'!D3</f>
        <v>243.36</v>
      </c>
      <c r="R424" s="262">
        <f>0.81*3</f>
        <v>2.4300000000000002</v>
      </c>
    </row>
    <row r="425" spans="2:18" x14ac:dyDescent="0.25">
      <c r="B425" s="254">
        <v>41</v>
      </c>
      <c r="C425" s="287" t="s">
        <v>621</v>
      </c>
      <c r="D425" s="256" t="str">
        <f t="shared" ref="D425" si="133">+C425</f>
        <v>BT-21.2</v>
      </c>
      <c r="E425" s="256" t="s">
        <v>1075</v>
      </c>
      <c r="F425" s="257">
        <v>4</v>
      </c>
      <c r="G425" s="257" t="s">
        <v>985</v>
      </c>
      <c r="H425" s="305" t="s">
        <v>1042</v>
      </c>
      <c r="I425" s="305"/>
      <c r="J425" s="258" t="s">
        <v>663</v>
      </c>
      <c r="K425" s="259">
        <f>'NNO-BT-21'!F4</f>
        <v>85.57</v>
      </c>
      <c r="L425" s="259">
        <f>'NNO-BT-21'!G4</f>
        <v>88.8</v>
      </c>
      <c r="M425" s="259">
        <f>'NNO-BT-21'!H4</f>
        <v>85.57</v>
      </c>
      <c r="N425" s="259">
        <f>'NNO-BT-21'!I4</f>
        <v>76.72</v>
      </c>
      <c r="O425" s="260">
        <f t="shared" si="131"/>
        <v>88.8</v>
      </c>
      <c r="P425" s="260">
        <f t="shared" si="132"/>
        <v>336.65999999999997</v>
      </c>
      <c r="Q425" s="261">
        <f>'NNO-BT-21'!D4</f>
        <v>152</v>
      </c>
      <c r="R425" s="262">
        <f>0.81*3</f>
        <v>2.4300000000000002</v>
      </c>
    </row>
    <row r="426" spans="2:18" hidden="1" x14ac:dyDescent="0.25">
      <c r="B426" s="254">
        <v>42.061098901098902</v>
      </c>
      <c r="C426" s="304" t="s">
        <v>175</v>
      </c>
      <c r="D426" s="304"/>
      <c r="E426" s="304"/>
      <c r="F426" s="304"/>
      <c r="G426" s="282"/>
      <c r="H426" s="283"/>
      <c r="I426" s="283"/>
      <c r="J426" s="283"/>
      <c r="K426" s="285">
        <f>SUM(K427:K428)</f>
        <v>295.19</v>
      </c>
      <c r="L426" s="285">
        <f>SUM(L427:L428)</f>
        <v>304.89</v>
      </c>
      <c r="M426" s="285">
        <f>SUM(M427:M428)</f>
        <v>295.26</v>
      </c>
      <c r="N426" s="285">
        <f>SUM(N427:N428)</f>
        <v>260.85000000000002</v>
      </c>
      <c r="O426" s="285">
        <f>MAX(K426:N426)</f>
        <v>304.89</v>
      </c>
      <c r="P426" s="285">
        <f>SUM(P427:P428)</f>
        <v>1156.19</v>
      </c>
      <c r="Q426" s="288">
        <f>+SUM(Q427:Q428)</f>
        <v>516.04</v>
      </c>
      <c r="R426" s="285"/>
    </row>
    <row r="427" spans="2:18" x14ac:dyDescent="0.25">
      <c r="B427" s="254">
        <v>42</v>
      </c>
      <c r="C427" s="287" t="s">
        <v>623</v>
      </c>
      <c r="D427" s="256" t="str">
        <f>+C427</f>
        <v>BT-22.1</v>
      </c>
      <c r="E427" s="256" t="s">
        <v>1076</v>
      </c>
      <c r="F427" s="257">
        <v>4</v>
      </c>
      <c r="G427" s="257" t="s">
        <v>985</v>
      </c>
      <c r="H427" s="305" t="s">
        <v>1042</v>
      </c>
      <c r="I427" s="305"/>
      <c r="J427" s="258" t="s">
        <v>681</v>
      </c>
      <c r="K427" s="259">
        <f>'NNO-BT-22'!F3</f>
        <v>173.97</v>
      </c>
      <c r="L427" s="259">
        <f>'NNO-BT-22'!G3</f>
        <v>180.43</v>
      </c>
      <c r="M427" s="259">
        <f>'NNO-BT-22'!H3</f>
        <v>174.04</v>
      </c>
      <c r="N427" s="259">
        <f>'NNO-BT-22'!I3</f>
        <v>156.96</v>
      </c>
      <c r="O427" s="260">
        <f t="shared" ref="O427:O428" si="134">+MAX(K427:N427)</f>
        <v>180.43</v>
      </c>
      <c r="P427" s="260">
        <f t="shared" ref="P427:P428" si="135">+SUM(K427:N427)</f>
        <v>685.4</v>
      </c>
      <c r="Q427" s="261">
        <f>'NNO-BT-22'!D3</f>
        <v>300.29000000000002</v>
      </c>
      <c r="R427" s="262">
        <f>0.81*3</f>
        <v>2.4300000000000002</v>
      </c>
    </row>
    <row r="428" spans="2:18" x14ac:dyDescent="0.25">
      <c r="B428" s="254">
        <v>43</v>
      </c>
      <c r="C428" s="287" t="s">
        <v>625</v>
      </c>
      <c r="D428" s="256" t="str">
        <f t="shared" ref="D428" si="136">+C428</f>
        <v>BT-22.2</v>
      </c>
      <c r="E428" s="256" t="s">
        <v>1077</v>
      </c>
      <c r="F428" s="257">
        <v>4</v>
      </c>
      <c r="G428" s="257" t="s">
        <v>1005</v>
      </c>
      <c r="H428" s="305" t="s">
        <v>1042</v>
      </c>
      <c r="I428" s="305"/>
      <c r="J428" s="258" t="s">
        <v>663</v>
      </c>
      <c r="K428" s="259">
        <f>'NNO-BT-22'!F4</f>
        <v>121.22</v>
      </c>
      <c r="L428" s="259">
        <f>'NNO-BT-22'!G4</f>
        <v>124.46</v>
      </c>
      <c r="M428" s="259">
        <f>'NNO-BT-22'!H4</f>
        <v>121.22</v>
      </c>
      <c r="N428" s="259">
        <f>'NNO-BT-22'!I4</f>
        <v>103.89</v>
      </c>
      <c r="O428" s="260">
        <f t="shared" si="134"/>
        <v>124.46</v>
      </c>
      <c r="P428" s="260">
        <f t="shared" si="135"/>
        <v>470.78999999999996</v>
      </c>
      <c r="Q428" s="261">
        <f>'NNO-BT-22'!D4</f>
        <v>215.75</v>
      </c>
      <c r="R428" s="262">
        <f>0.81*3</f>
        <v>2.4300000000000002</v>
      </c>
    </row>
  </sheetData>
  <mergeCells count="132">
    <mergeCell ref="G9:G13"/>
    <mergeCell ref="G14:G19"/>
    <mergeCell ref="G20:G25"/>
    <mergeCell ref="G26:G31"/>
    <mergeCell ref="G32:G37"/>
    <mergeCell ref="G38:G43"/>
    <mergeCell ref="F1:G1"/>
    <mergeCell ref="H2:I2"/>
    <mergeCell ref="C3:F3"/>
    <mergeCell ref="A4:Q4"/>
    <mergeCell ref="A5:Q5"/>
    <mergeCell ref="B8:Q8"/>
    <mergeCell ref="G75:G79"/>
    <mergeCell ref="G80:G84"/>
    <mergeCell ref="G85:G89"/>
    <mergeCell ref="G90:G94"/>
    <mergeCell ref="G95:G99"/>
    <mergeCell ref="G100:G105"/>
    <mergeCell ref="G44:G49"/>
    <mergeCell ref="G50:G55"/>
    <mergeCell ref="G56:G59"/>
    <mergeCell ref="G60:G64"/>
    <mergeCell ref="G65:G69"/>
    <mergeCell ref="G70:G74"/>
    <mergeCell ref="G142:G145"/>
    <mergeCell ref="G146:G149"/>
    <mergeCell ref="G150:G153"/>
    <mergeCell ref="G154:G157"/>
    <mergeCell ref="G158:G161"/>
    <mergeCell ref="G162:G165"/>
    <mergeCell ref="G106:G111"/>
    <mergeCell ref="G112:G117"/>
    <mergeCell ref="G118:G123"/>
    <mergeCell ref="G124:G129"/>
    <mergeCell ref="G130:G135"/>
    <mergeCell ref="G136:G141"/>
    <mergeCell ref="G202:G208"/>
    <mergeCell ref="G209:G216"/>
    <mergeCell ref="G217:G224"/>
    <mergeCell ref="G225:G231"/>
    <mergeCell ref="G232:G237"/>
    <mergeCell ref="G238:G244"/>
    <mergeCell ref="G166:G169"/>
    <mergeCell ref="G170:G173"/>
    <mergeCell ref="G174:G179"/>
    <mergeCell ref="G180:G186"/>
    <mergeCell ref="G187:G193"/>
    <mergeCell ref="G194:G201"/>
    <mergeCell ref="G284:G290"/>
    <mergeCell ref="G291:G298"/>
    <mergeCell ref="G299:G305"/>
    <mergeCell ref="G306:G313"/>
    <mergeCell ref="G314:G322"/>
    <mergeCell ref="G323:G331"/>
    <mergeCell ref="G245:G250"/>
    <mergeCell ref="G251:G257"/>
    <mergeCell ref="G258:G263"/>
    <mergeCell ref="G264:G270"/>
    <mergeCell ref="G271:G277"/>
    <mergeCell ref="G278:G283"/>
    <mergeCell ref="C363:F363"/>
    <mergeCell ref="B364:Q364"/>
    <mergeCell ref="H365:I365"/>
    <mergeCell ref="H366:I366"/>
    <mergeCell ref="C367:F367"/>
    <mergeCell ref="H368:I368"/>
    <mergeCell ref="G332:G336"/>
    <mergeCell ref="G337:G341"/>
    <mergeCell ref="G342:G347"/>
    <mergeCell ref="G348:G354"/>
    <mergeCell ref="G355:G357"/>
    <mergeCell ref="G358:G360"/>
    <mergeCell ref="H375:I375"/>
    <mergeCell ref="C376:F376"/>
    <mergeCell ref="H377:I377"/>
    <mergeCell ref="H378:I378"/>
    <mergeCell ref="C379:F379"/>
    <mergeCell ref="H380:I380"/>
    <mergeCell ref="H369:I369"/>
    <mergeCell ref="C370:F370"/>
    <mergeCell ref="H371:I371"/>
    <mergeCell ref="H372:I372"/>
    <mergeCell ref="C373:F373"/>
    <mergeCell ref="H374:I374"/>
    <mergeCell ref="H387:I387"/>
    <mergeCell ref="C388:F388"/>
    <mergeCell ref="H389:I389"/>
    <mergeCell ref="H390:I390"/>
    <mergeCell ref="C391:F391"/>
    <mergeCell ref="H392:I392"/>
    <mergeCell ref="H381:I381"/>
    <mergeCell ref="C382:F382"/>
    <mergeCell ref="H383:I383"/>
    <mergeCell ref="H384:I384"/>
    <mergeCell ref="C385:F385"/>
    <mergeCell ref="H386:I386"/>
    <mergeCell ref="H399:I399"/>
    <mergeCell ref="C400:F400"/>
    <mergeCell ref="H401:I401"/>
    <mergeCell ref="H402:I402"/>
    <mergeCell ref="C403:F403"/>
    <mergeCell ref="H404:I404"/>
    <mergeCell ref="H393:I393"/>
    <mergeCell ref="C394:F394"/>
    <mergeCell ref="H395:I395"/>
    <mergeCell ref="H396:I396"/>
    <mergeCell ref="C397:F397"/>
    <mergeCell ref="H398:I398"/>
    <mergeCell ref="H411:I411"/>
    <mergeCell ref="C412:F412"/>
    <mergeCell ref="H413:I413"/>
    <mergeCell ref="H414:I414"/>
    <mergeCell ref="C415:F415"/>
    <mergeCell ref="H416:I416"/>
    <mergeCell ref="H405:I405"/>
    <mergeCell ref="C406:F406"/>
    <mergeCell ref="H407:I407"/>
    <mergeCell ref="H408:I408"/>
    <mergeCell ref="C409:F409"/>
    <mergeCell ref="H410:I410"/>
    <mergeCell ref="C423:F423"/>
    <mergeCell ref="H424:I424"/>
    <mergeCell ref="H425:I425"/>
    <mergeCell ref="C426:F426"/>
    <mergeCell ref="H427:I427"/>
    <mergeCell ref="H428:I428"/>
    <mergeCell ref="H417:I417"/>
    <mergeCell ref="C418:F418"/>
    <mergeCell ref="H419:I419"/>
    <mergeCell ref="H420:I420"/>
    <mergeCell ref="C421:F421"/>
    <mergeCell ref="H422:I422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12EB-2032-4E37-803C-C1CD68C6B34B}">
  <sheetPr>
    <tabColor rgb="FFFF0000"/>
  </sheetPr>
  <dimension ref="A1:T21"/>
  <sheetViews>
    <sheetView zoomScale="115" zoomScaleNormal="115" workbookViewId="0">
      <selection activeCell="I3" sqref="I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8.5703125" style="89" customWidth="1"/>
    <col min="17" max="17" width="20.85546875" style="89" customWidth="1"/>
    <col min="18" max="18" width="11.28515625" style="89" customWidth="1"/>
    <col min="19" max="19" width="14.5703125" style="89" customWidth="1"/>
    <col min="20" max="20" width="16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342" t="s">
        <v>60</v>
      </c>
      <c r="B3" s="90" t="s">
        <v>370</v>
      </c>
      <c r="C3" s="78"/>
      <c r="D3" s="78">
        <v>112</v>
      </c>
      <c r="E3" s="106">
        <f t="shared" ref="E3:E10" si="0">+MAX(F3:I3)</f>
        <v>70</v>
      </c>
      <c r="F3" s="92">
        <v>68.400000000000006</v>
      </c>
      <c r="G3" s="111">
        <v>70</v>
      </c>
      <c r="H3" s="111">
        <v>70</v>
      </c>
      <c r="I3" s="111">
        <v>36.9</v>
      </c>
      <c r="J3" s="91">
        <f t="shared" ref="J3:J10" si="1">+SUM(F3:I3)</f>
        <v>245.3</v>
      </c>
      <c r="K3" s="82">
        <f t="shared" ref="K3:K11" si="2">+E3/D3</f>
        <v>0.625</v>
      </c>
      <c r="L3" s="83">
        <f t="shared" ref="L3:L11" si="3">+J3/D3</f>
        <v>2.1901785714285715</v>
      </c>
      <c r="M3" s="78">
        <v>4</v>
      </c>
      <c r="N3" s="78"/>
    </row>
    <row r="4" spans="1:20" x14ac:dyDescent="0.2">
      <c r="A4" s="342"/>
      <c r="B4" s="90" t="s">
        <v>371</v>
      </c>
      <c r="C4" s="78"/>
      <c r="D4" s="78">
        <v>80</v>
      </c>
      <c r="E4" s="106">
        <f t="shared" si="0"/>
        <v>70</v>
      </c>
      <c r="F4" s="112">
        <v>68.400000000000006</v>
      </c>
      <c r="G4" s="113">
        <v>70</v>
      </c>
      <c r="H4" s="113">
        <v>70</v>
      </c>
      <c r="I4" s="113">
        <v>41.5</v>
      </c>
      <c r="J4" s="91">
        <f t="shared" si="1"/>
        <v>249.9</v>
      </c>
      <c r="K4" s="82">
        <f t="shared" si="2"/>
        <v>0.875</v>
      </c>
      <c r="L4" s="83">
        <f t="shared" si="3"/>
        <v>3.1237500000000002</v>
      </c>
      <c r="M4" s="78">
        <v>4</v>
      </c>
      <c r="N4" s="78"/>
    </row>
    <row r="5" spans="1:20" x14ac:dyDescent="0.2">
      <c r="A5" s="342"/>
      <c r="B5" s="90" t="s">
        <v>372</v>
      </c>
      <c r="C5" s="78"/>
      <c r="D5" s="78">
        <v>80</v>
      </c>
      <c r="E5" s="106">
        <f t="shared" si="0"/>
        <v>70</v>
      </c>
      <c r="F5" s="112">
        <v>68.2</v>
      </c>
      <c r="G5" s="113">
        <v>70</v>
      </c>
      <c r="H5" s="113">
        <v>70</v>
      </c>
      <c r="I5" s="113">
        <v>41.5</v>
      </c>
      <c r="J5" s="91">
        <f t="shared" si="1"/>
        <v>249.7</v>
      </c>
      <c r="K5" s="82">
        <f t="shared" si="2"/>
        <v>0.875</v>
      </c>
      <c r="L5" s="83">
        <f t="shared" si="3"/>
        <v>3.1212499999999999</v>
      </c>
      <c r="M5" s="78">
        <v>4</v>
      </c>
      <c r="N5" s="78"/>
      <c r="P5" s="88" t="s">
        <v>629</v>
      </c>
      <c r="Q5" s="88" t="s">
        <v>630</v>
      </c>
      <c r="R5" s="88" t="s">
        <v>5</v>
      </c>
      <c r="S5" s="88" t="s">
        <v>628</v>
      </c>
      <c r="T5" s="88" t="s">
        <v>9</v>
      </c>
    </row>
    <row r="6" spans="1:20" x14ac:dyDescent="0.2">
      <c r="A6" s="342"/>
      <c r="B6" s="90" t="s">
        <v>373</v>
      </c>
      <c r="C6" s="78"/>
      <c r="D6" s="158">
        <v>149.15</v>
      </c>
      <c r="E6" s="155">
        <f>T6</f>
        <v>119.573555</v>
      </c>
      <c r="F6" s="163">
        <f>120.7-Q6</f>
        <v>111.17355500000001</v>
      </c>
      <c r="G6" s="164">
        <f>E6</f>
        <v>119.573555</v>
      </c>
      <c r="H6" s="164">
        <f>E6</f>
        <v>119.573555</v>
      </c>
      <c r="I6" s="164">
        <f>91.2-Q6</f>
        <v>81.673555000000007</v>
      </c>
      <c r="J6" s="156">
        <f t="shared" si="1"/>
        <v>431.99422000000004</v>
      </c>
      <c r="K6" s="157">
        <f t="shared" si="2"/>
        <v>0.80169999999999997</v>
      </c>
      <c r="L6" s="83">
        <f t="shared" si="3"/>
        <v>2.8963742541066044</v>
      </c>
      <c r="M6" s="78">
        <v>4</v>
      </c>
      <c r="N6" s="78"/>
      <c r="P6" s="89">
        <f>129.1</f>
        <v>129.1</v>
      </c>
      <c r="Q6" s="116">
        <f>P6-E6</f>
        <v>9.5264449999999954</v>
      </c>
      <c r="R6" s="89">
        <f>D6</f>
        <v>149.15</v>
      </c>
      <c r="S6" s="89">
        <f>70+((200-R6)*20/100)</f>
        <v>80.17</v>
      </c>
      <c r="T6" s="116">
        <f>+S6/100*R6</f>
        <v>119.573555</v>
      </c>
    </row>
    <row r="7" spans="1:20" x14ac:dyDescent="0.2">
      <c r="A7" s="342"/>
      <c r="B7" s="90" t="s">
        <v>374</v>
      </c>
      <c r="C7" s="78"/>
      <c r="D7" s="158">
        <v>149.38</v>
      </c>
      <c r="E7" s="162">
        <f>T7</f>
        <v>119.68923119999999</v>
      </c>
      <c r="F7" s="165">
        <f>118.6-Q7</f>
        <v>111.68923119999999</v>
      </c>
      <c r="G7" s="166">
        <f>E7</f>
        <v>119.68923119999999</v>
      </c>
      <c r="H7" s="166">
        <f>E7</f>
        <v>119.68923119999999</v>
      </c>
      <c r="I7" s="166">
        <f>85.4-Q7</f>
        <v>78.489231200000006</v>
      </c>
      <c r="J7" s="158">
        <f t="shared" si="1"/>
        <v>429.55692479999999</v>
      </c>
      <c r="K7" s="157">
        <f t="shared" si="2"/>
        <v>0.80123999999999995</v>
      </c>
      <c r="L7" s="83">
        <f t="shared" si="3"/>
        <v>2.8755986397108049</v>
      </c>
      <c r="M7" s="78">
        <v>4</v>
      </c>
      <c r="N7" s="78"/>
      <c r="P7" s="89">
        <f>126.6</f>
        <v>126.6</v>
      </c>
      <c r="Q7" s="116">
        <f>P7-E7</f>
        <v>6.9107687999999996</v>
      </c>
      <c r="R7" s="89">
        <f>D7</f>
        <v>149.38</v>
      </c>
      <c r="S7" s="89">
        <f>70+((200-R7)*20/100)</f>
        <v>80.123999999999995</v>
      </c>
      <c r="T7" s="116">
        <f>+S7/100*R7</f>
        <v>119.68923119999999</v>
      </c>
    </row>
    <row r="8" spans="1:20" x14ac:dyDescent="0.2">
      <c r="A8" s="342"/>
      <c r="B8" s="90" t="s">
        <v>375</v>
      </c>
      <c r="C8" s="78"/>
      <c r="D8" s="78">
        <v>63</v>
      </c>
      <c r="E8" s="86">
        <f t="shared" si="0"/>
        <v>54</v>
      </c>
      <c r="F8" s="112">
        <v>52.4</v>
      </c>
      <c r="G8" s="113">
        <v>54</v>
      </c>
      <c r="H8" s="113">
        <v>54</v>
      </c>
      <c r="I8" s="113">
        <v>32.1</v>
      </c>
      <c r="J8" s="78">
        <f t="shared" si="1"/>
        <v>192.5</v>
      </c>
      <c r="K8" s="82">
        <f t="shared" si="2"/>
        <v>0.8571428571428571</v>
      </c>
      <c r="L8" s="83">
        <f t="shared" si="3"/>
        <v>3.0555555555555554</v>
      </c>
      <c r="M8" s="78">
        <v>4</v>
      </c>
      <c r="N8" s="78"/>
    </row>
    <row r="9" spans="1:20" x14ac:dyDescent="0.2">
      <c r="A9" s="342"/>
      <c r="B9" s="90" t="s">
        <v>376</v>
      </c>
      <c r="C9" s="78"/>
      <c r="D9" s="78">
        <v>63</v>
      </c>
      <c r="E9" s="86">
        <f t="shared" si="0"/>
        <v>54</v>
      </c>
      <c r="F9" s="112">
        <v>52.4</v>
      </c>
      <c r="G9" s="113">
        <v>54</v>
      </c>
      <c r="H9" s="113">
        <v>54</v>
      </c>
      <c r="I9" s="113">
        <v>32.1</v>
      </c>
      <c r="J9" s="78">
        <f t="shared" si="1"/>
        <v>192.5</v>
      </c>
      <c r="K9" s="82">
        <f t="shared" si="2"/>
        <v>0.8571428571428571</v>
      </c>
      <c r="L9" s="83">
        <f t="shared" si="3"/>
        <v>3.0555555555555554</v>
      </c>
      <c r="M9" s="78">
        <v>4</v>
      </c>
      <c r="N9" s="78"/>
    </row>
    <row r="10" spans="1:20" x14ac:dyDescent="0.2">
      <c r="A10" s="342"/>
      <c r="B10" s="90" t="s">
        <v>377</v>
      </c>
      <c r="C10" s="78"/>
      <c r="D10" s="78">
        <v>91</v>
      </c>
      <c r="E10" s="86">
        <f t="shared" si="0"/>
        <v>54</v>
      </c>
      <c r="F10" s="112">
        <v>52.7</v>
      </c>
      <c r="G10" s="113">
        <v>54</v>
      </c>
      <c r="H10" s="113">
        <v>54</v>
      </c>
      <c r="I10" s="113">
        <v>27.9</v>
      </c>
      <c r="J10" s="78">
        <f t="shared" si="1"/>
        <v>188.6</v>
      </c>
      <c r="K10" s="82">
        <f t="shared" si="2"/>
        <v>0.59340659340659341</v>
      </c>
      <c r="L10" s="83">
        <f t="shared" si="3"/>
        <v>2.0725274725274723</v>
      </c>
      <c r="M10" s="78">
        <v>4</v>
      </c>
      <c r="N10" s="78"/>
    </row>
    <row r="11" spans="1:20" x14ac:dyDescent="0.2">
      <c r="A11" s="76" t="s">
        <v>225</v>
      </c>
      <c r="B11" s="92">
        <v>8</v>
      </c>
      <c r="C11" s="78"/>
      <c r="D11" s="78">
        <f>+SUM(D3:D10)</f>
        <v>787.53</v>
      </c>
      <c r="E11" s="86">
        <f>+SUM(E3:E10)</f>
        <v>611.26278619999994</v>
      </c>
      <c r="F11" s="109" t="s">
        <v>237</v>
      </c>
      <c r="G11" s="109" t="s">
        <v>237</v>
      </c>
      <c r="H11" s="109" t="s">
        <v>237</v>
      </c>
      <c r="I11" s="109" t="s">
        <v>237</v>
      </c>
      <c r="J11" s="110">
        <f>+SUM(J3:J10)</f>
        <v>2180.0511448000002</v>
      </c>
      <c r="K11" s="82">
        <f t="shared" si="2"/>
        <v>0.77617714398181648</v>
      </c>
      <c r="L11" s="83">
        <f t="shared" si="3"/>
        <v>2.7682134582809548</v>
      </c>
      <c r="M11" s="78">
        <f>+MAX(M3:M10)</f>
        <v>4</v>
      </c>
      <c r="N11" s="78"/>
    </row>
    <row r="12" spans="1:20" x14ac:dyDescent="0.2">
      <c r="A12" s="93"/>
      <c r="C12" s="70"/>
      <c r="D12" s="70">
        <v>787.53</v>
      </c>
      <c r="E12" s="70"/>
      <c r="F12" s="70"/>
      <c r="G12" s="70"/>
      <c r="H12" s="70"/>
      <c r="I12" s="70"/>
      <c r="J12" s="114"/>
      <c r="K12" s="95"/>
      <c r="L12" s="70"/>
      <c r="M12" s="70"/>
      <c r="N12" s="78"/>
      <c r="O12" s="96" t="s">
        <v>238</v>
      </c>
    </row>
    <row r="13" spans="1:20" x14ac:dyDescent="0.2">
      <c r="A13" s="93"/>
      <c r="C13" s="70"/>
      <c r="D13" s="70"/>
      <c r="E13" s="70"/>
      <c r="F13" s="70"/>
      <c r="G13" s="70"/>
      <c r="H13" s="70"/>
      <c r="I13" s="70"/>
      <c r="J13" s="70"/>
      <c r="K13" s="95"/>
      <c r="L13" s="70"/>
      <c r="M13" s="70"/>
      <c r="N13" s="78"/>
    </row>
    <row r="14" spans="1:20" x14ac:dyDescent="0.2">
      <c r="A14" s="93"/>
      <c r="C14" s="70"/>
      <c r="D14" s="70"/>
      <c r="E14" s="70"/>
      <c r="F14" s="70"/>
      <c r="G14" s="70"/>
      <c r="H14" s="70"/>
      <c r="I14" s="70"/>
      <c r="J14" s="70"/>
      <c r="K14" s="95"/>
      <c r="L14" s="70"/>
      <c r="M14" s="70"/>
      <c r="N14" s="78"/>
    </row>
    <row r="15" spans="1:20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20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</sheetData>
  <mergeCells count="10">
    <mergeCell ref="N1:N2"/>
    <mergeCell ref="L1:L2"/>
    <mergeCell ref="M1:M2"/>
    <mergeCell ref="A3:A10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2729-4D3D-4CD7-9B45-35C25CB64972}">
  <sheetPr>
    <tabColor rgb="FFFF0000"/>
  </sheetPr>
  <dimension ref="A1:T21"/>
  <sheetViews>
    <sheetView zoomScale="130" zoomScaleNormal="130" workbookViewId="0">
      <selection activeCell="B3" sqref="B3:B1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9.7109375" style="89" customWidth="1"/>
    <col min="17" max="17" width="22.5703125" style="89" customWidth="1"/>
    <col min="18" max="18" width="12.5703125" style="89" customWidth="1"/>
    <col min="19" max="19" width="16.42578125" style="89" customWidth="1"/>
    <col min="20" max="20" width="20.14062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342" t="s">
        <v>63</v>
      </c>
      <c r="B3" s="90" t="s">
        <v>378</v>
      </c>
      <c r="C3" s="78"/>
      <c r="D3" s="78">
        <v>112</v>
      </c>
      <c r="E3" s="106">
        <f t="shared" ref="E3:E10" si="0">+MAX(F3:I3)</f>
        <v>70</v>
      </c>
      <c r="F3" s="117">
        <v>68.416749999999993</v>
      </c>
      <c r="G3" s="118">
        <v>70</v>
      </c>
      <c r="H3" s="118">
        <v>70</v>
      </c>
      <c r="I3" s="118">
        <v>36.910629999999998</v>
      </c>
      <c r="J3" s="81">
        <f t="shared" ref="J3:J10" si="1">+SUM(F3:I3)</f>
        <v>245.32737999999998</v>
      </c>
      <c r="K3" s="82">
        <f t="shared" ref="K3:K11" si="2">+E3/D3</f>
        <v>0.625</v>
      </c>
      <c r="L3" s="83">
        <f t="shared" ref="L3:L11" si="3">+J3/D3</f>
        <v>2.1904230357142853</v>
      </c>
      <c r="M3" s="78">
        <v>4</v>
      </c>
      <c r="N3" s="78"/>
    </row>
    <row r="4" spans="1:20" x14ac:dyDescent="0.2">
      <c r="A4" s="342"/>
      <c r="B4" s="90" t="s">
        <v>379</v>
      </c>
      <c r="C4" s="78"/>
      <c r="D4" s="78">
        <v>80</v>
      </c>
      <c r="E4" s="106">
        <f t="shared" si="0"/>
        <v>70</v>
      </c>
      <c r="F4" s="119">
        <v>68.435789999999997</v>
      </c>
      <c r="G4" s="120">
        <v>70</v>
      </c>
      <c r="H4" s="120">
        <v>70</v>
      </c>
      <c r="I4" s="120">
        <v>41.475000000000001</v>
      </c>
      <c r="J4" s="81">
        <f t="shared" si="1"/>
        <v>249.91078999999999</v>
      </c>
      <c r="K4" s="82">
        <f t="shared" si="2"/>
        <v>0.875</v>
      </c>
      <c r="L4" s="83">
        <f t="shared" si="3"/>
        <v>3.1238848749999999</v>
      </c>
      <c r="M4" s="78">
        <v>4</v>
      </c>
      <c r="N4" s="78"/>
    </row>
    <row r="5" spans="1:20" x14ac:dyDescent="0.2">
      <c r="A5" s="342"/>
      <c r="B5" s="90" t="s">
        <v>380</v>
      </c>
      <c r="C5" s="78"/>
      <c r="D5" s="78">
        <v>80</v>
      </c>
      <c r="E5" s="106">
        <f t="shared" si="0"/>
        <v>70</v>
      </c>
      <c r="F5" s="119">
        <v>68.186700000000002</v>
      </c>
      <c r="G5" s="120">
        <v>70</v>
      </c>
      <c r="H5" s="120">
        <v>70</v>
      </c>
      <c r="I5" s="120">
        <v>41.475000000000001</v>
      </c>
      <c r="J5" s="81">
        <f t="shared" si="1"/>
        <v>249.6617</v>
      </c>
      <c r="K5" s="82">
        <f t="shared" si="2"/>
        <v>0.875</v>
      </c>
      <c r="L5" s="83">
        <f t="shared" si="3"/>
        <v>3.1207712499999998</v>
      </c>
      <c r="M5" s="78">
        <v>4</v>
      </c>
      <c r="N5" s="78"/>
      <c r="P5" s="88" t="s">
        <v>629</v>
      </c>
      <c r="Q5" s="88" t="s">
        <v>630</v>
      </c>
      <c r="R5" s="88" t="s">
        <v>5</v>
      </c>
      <c r="S5" s="88" t="s">
        <v>628</v>
      </c>
      <c r="T5" s="88" t="s">
        <v>9</v>
      </c>
    </row>
    <row r="6" spans="1:20" x14ac:dyDescent="0.2">
      <c r="A6" s="342"/>
      <c r="B6" s="90" t="s">
        <v>381</v>
      </c>
      <c r="C6" s="78"/>
      <c r="D6" s="158">
        <v>147.10400000000001</v>
      </c>
      <c r="E6" s="155">
        <f>T6</f>
        <v>118.53522636800001</v>
      </c>
      <c r="F6" s="163">
        <f>120.7237-Q6</f>
        <v>110.15892636800001</v>
      </c>
      <c r="G6" s="164">
        <f>E6</f>
        <v>118.53522636800001</v>
      </c>
      <c r="H6" s="164">
        <f>E6</f>
        <v>118.53522636800001</v>
      </c>
      <c r="I6" s="164">
        <f>91.20848-Q6</f>
        <v>80.643706368000011</v>
      </c>
      <c r="J6" s="160">
        <f t="shared" si="1"/>
        <v>427.87308547200007</v>
      </c>
      <c r="K6" s="157">
        <f t="shared" si="2"/>
        <v>0.80579199999999995</v>
      </c>
      <c r="L6" s="83">
        <f t="shared" si="3"/>
        <v>2.9086434459430066</v>
      </c>
      <c r="M6" s="78">
        <v>4</v>
      </c>
      <c r="N6" s="78"/>
      <c r="P6" s="89">
        <f>129.1</f>
        <v>129.1</v>
      </c>
      <c r="Q6" s="116">
        <f>P6-E6</f>
        <v>10.564773631999984</v>
      </c>
      <c r="R6" s="89">
        <f>D6</f>
        <v>147.10400000000001</v>
      </c>
      <c r="S6" s="89">
        <f>70+((200-R6)*20/100)</f>
        <v>80.5792</v>
      </c>
      <c r="T6" s="116">
        <f>+S6/100*R6</f>
        <v>118.53522636800001</v>
      </c>
    </row>
    <row r="7" spans="1:20" x14ac:dyDescent="0.2">
      <c r="A7" s="342"/>
      <c r="B7" s="90" t="s">
        <v>382</v>
      </c>
      <c r="C7" s="78"/>
      <c r="D7" s="158">
        <v>147.55600000000001</v>
      </c>
      <c r="E7" s="162">
        <f>T7</f>
        <v>118.766053728</v>
      </c>
      <c r="F7" s="165">
        <f>115-Q7</f>
        <v>110.66605372800001</v>
      </c>
      <c r="G7" s="166">
        <f>E7</f>
        <v>118.766053728</v>
      </c>
      <c r="H7" s="166">
        <f>E7</f>
        <v>118.766053728</v>
      </c>
      <c r="I7" s="166">
        <f>85.5-Q7</f>
        <v>81.166053728000009</v>
      </c>
      <c r="J7" s="162">
        <f t="shared" si="1"/>
        <v>429.36421491200002</v>
      </c>
      <c r="K7" s="157">
        <f t="shared" si="2"/>
        <v>0.80488799999999994</v>
      </c>
      <c r="L7" s="83">
        <f t="shared" si="3"/>
        <v>2.9098390774485616</v>
      </c>
      <c r="M7" s="78">
        <v>4</v>
      </c>
      <c r="N7" s="78"/>
      <c r="P7" s="89">
        <f>123.1</f>
        <v>123.1</v>
      </c>
      <c r="Q7" s="116">
        <f>P7-E7</f>
        <v>4.3339462719999915</v>
      </c>
      <c r="R7" s="89">
        <f>D7</f>
        <v>147.55600000000001</v>
      </c>
      <c r="S7" s="89">
        <f>70+((200-R7)*20/100)</f>
        <v>80.488799999999998</v>
      </c>
      <c r="T7" s="116">
        <f>+S7/100*R7</f>
        <v>118.766053728</v>
      </c>
    </row>
    <row r="8" spans="1:20" x14ac:dyDescent="0.2">
      <c r="A8" s="342"/>
      <c r="B8" s="90" t="s">
        <v>383</v>
      </c>
      <c r="C8" s="78"/>
      <c r="D8" s="78">
        <v>63</v>
      </c>
      <c r="E8" s="86">
        <f t="shared" si="0"/>
        <v>54</v>
      </c>
      <c r="F8" s="119">
        <v>52.4</v>
      </c>
      <c r="G8" s="120">
        <v>54</v>
      </c>
      <c r="H8" s="120">
        <v>54</v>
      </c>
      <c r="I8" s="120">
        <v>32.1</v>
      </c>
      <c r="J8" s="86">
        <f t="shared" si="1"/>
        <v>192.5</v>
      </c>
      <c r="K8" s="82">
        <f t="shared" si="2"/>
        <v>0.8571428571428571</v>
      </c>
      <c r="L8" s="83">
        <f t="shared" si="3"/>
        <v>3.0555555555555554</v>
      </c>
      <c r="M8" s="78">
        <v>4</v>
      </c>
      <c r="N8" s="78"/>
    </row>
    <row r="9" spans="1:20" x14ac:dyDescent="0.2">
      <c r="A9" s="342"/>
      <c r="B9" s="90" t="s">
        <v>384</v>
      </c>
      <c r="C9" s="78"/>
      <c r="D9" s="78">
        <v>63</v>
      </c>
      <c r="E9" s="86">
        <f t="shared" si="0"/>
        <v>54</v>
      </c>
      <c r="F9" s="119">
        <v>52.4</v>
      </c>
      <c r="G9" s="120">
        <v>54</v>
      </c>
      <c r="H9" s="120">
        <v>54</v>
      </c>
      <c r="I9" s="120">
        <v>32.1</v>
      </c>
      <c r="J9" s="86">
        <f t="shared" si="1"/>
        <v>192.5</v>
      </c>
      <c r="K9" s="82">
        <f t="shared" si="2"/>
        <v>0.8571428571428571</v>
      </c>
      <c r="L9" s="83">
        <f t="shared" si="3"/>
        <v>3.0555555555555554</v>
      </c>
      <c r="M9" s="78">
        <v>4</v>
      </c>
      <c r="N9" s="78"/>
    </row>
    <row r="10" spans="1:20" x14ac:dyDescent="0.2">
      <c r="A10" s="342"/>
      <c r="B10" s="90" t="s">
        <v>385</v>
      </c>
      <c r="C10" s="78"/>
      <c r="D10" s="78">
        <v>91</v>
      </c>
      <c r="E10" s="86">
        <f t="shared" si="0"/>
        <v>54</v>
      </c>
      <c r="F10" s="119">
        <v>52.7</v>
      </c>
      <c r="G10" s="120">
        <v>54</v>
      </c>
      <c r="H10" s="120">
        <v>54</v>
      </c>
      <c r="I10" s="120">
        <v>27.9</v>
      </c>
      <c r="J10" s="86">
        <f t="shared" si="1"/>
        <v>188.6</v>
      </c>
      <c r="K10" s="82">
        <f t="shared" si="2"/>
        <v>0.59340659340659341</v>
      </c>
      <c r="L10" s="83">
        <f t="shared" si="3"/>
        <v>2.0725274725274723</v>
      </c>
      <c r="M10" s="78">
        <v>4</v>
      </c>
      <c r="N10" s="78"/>
    </row>
    <row r="11" spans="1:20" x14ac:dyDescent="0.2">
      <c r="A11" s="76" t="s">
        <v>225</v>
      </c>
      <c r="B11" s="92">
        <v>8</v>
      </c>
      <c r="C11" s="78"/>
      <c r="D11" s="78">
        <f>+SUM(D3:D10)</f>
        <v>783.66000000000008</v>
      </c>
      <c r="E11" s="86">
        <f>+SUM(E3:E10)</f>
        <v>609.30128009600003</v>
      </c>
      <c r="F11" s="109" t="s">
        <v>237</v>
      </c>
      <c r="G11" s="109" t="s">
        <v>237</v>
      </c>
      <c r="H11" s="109" t="s">
        <v>237</v>
      </c>
      <c r="I11" s="109" t="s">
        <v>237</v>
      </c>
      <c r="J11" s="86">
        <f>+SUM(J3:J10)</f>
        <v>2175.7371703839999</v>
      </c>
      <c r="K11" s="82">
        <f t="shared" si="2"/>
        <v>0.77750718436056443</v>
      </c>
      <c r="L11" s="83">
        <f t="shared" si="3"/>
        <v>2.77637900413955</v>
      </c>
      <c r="M11" s="78">
        <f>+MAX(M3:M10)</f>
        <v>4</v>
      </c>
      <c r="N11" s="78"/>
    </row>
    <row r="12" spans="1:20" x14ac:dyDescent="0.2">
      <c r="A12" s="93"/>
      <c r="C12" s="70"/>
      <c r="D12" s="70">
        <v>783.66</v>
      </c>
      <c r="E12" s="70"/>
      <c r="F12" s="70"/>
      <c r="G12" s="70"/>
      <c r="H12" s="70"/>
      <c r="I12" s="70"/>
      <c r="J12" s="70">
        <v>2235.1999999999998</v>
      </c>
      <c r="K12" s="95"/>
      <c r="L12" s="70"/>
      <c r="M12" s="70"/>
      <c r="N12" s="78"/>
      <c r="O12" s="96" t="s">
        <v>238</v>
      </c>
    </row>
    <row r="13" spans="1:20" x14ac:dyDescent="0.2">
      <c r="A13" s="93"/>
      <c r="C13" s="70"/>
      <c r="D13" s="70"/>
      <c r="E13" s="70"/>
      <c r="F13" s="70"/>
      <c r="G13" s="70"/>
      <c r="H13" s="70"/>
      <c r="I13" s="70"/>
      <c r="J13" s="70"/>
      <c r="K13" s="95"/>
      <c r="L13" s="70"/>
      <c r="M13" s="70"/>
      <c r="N13" s="78"/>
    </row>
    <row r="14" spans="1:20" x14ac:dyDescent="0.2">
      <c r="A14" s="93"/>
      <c r="C14" s="70"/>
      <c r="D14" s="70"/>
      <c r="E14" s="70"/>
      <c r="F14" s="70"/>
      <c r="G14" s="70"/>
      <c r="H14" s="70"/>
      <c r="I14" s="70"/>
      <c r="J14" s="70"/>
      <c r="K14" s="95"/>
      <c r="L14" s="70"/>
      <c r="M14" s="70"/>
      <c r="N14" s="78"/>
    </row>
    <row r="15" spans="1:20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20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5" x14ac:dyDescent="0.2">
      <c r="A17" s="93"/>
      <c r="C17" s="70"/>
      <c r="D17" s="70"/>
      <c r="E17" s="70"/>
      <c r="F17" s="70"/>
      <c r="G17" s="70"/>
      <c r="H17" s="70"/>
      <c r="I17" s="70"/>
      <c r="J17" s="70"/>
      <c r="K17" s="115"/>
      <c r="L17" s="70"/>
      <c r="M17" s="70"/>
    </row>
    <row r="18" spans="1:15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5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  <c r="O19" s="116"/>
    </row>
    <row r="20" spans="1:15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5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</sheetData>
  <mergeCells count="10">
    <mergeCell ref="N1:N2"/>
    <mergeCell ref="L1:L2"/>
    <mergeCell ref="M1:M2"/>
    <mergeCell ref="A3:A10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DBAAB-5333-4E08-A1E2-6355B3A68538}">
  <sheetPr>
    <tabColor rgb="FFFF0000"/>
  </sheetPr>
  <dimension ref="A1:T21"/>
  <sheetViews>
    <sheetView zoomScale="130" zoomScaleNormal="130" workbookViewId="0">
      <selection activeCell="E11" sqref="E11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5" width="5.7109375" style="89" customWidth="1"/>
    <col min="6" max="6" width="10.7109375" style="89" customWidth="1"/>
    <col min="7" max="7" width="10.28515625" style="89" customWidth="1"/>
    <col min="8" max="8" width="9.140625" style="89" customWidth="1"/>
    <col min="9" max="9" width="11.5703125" style="89" customWidth="1"/>
    <col min="10" max="13" width="6.7109375" style="89" customWidth="1"/>
    <col min="14" max="14" width="6.7109375" style="68" customWidth="1"/>
    <col min="15" max="15" width="8.85546875" style="89"/>
    <col min="16" max="16" width="17.85546875" style="89" customWidth="1"/>
    <col min="17" max="17" width="21.7109375" style="89" customWidth="1"/>
    <col min="18" max="18" width="12.42578125" style="89" customWidth="1"/>
    <col min="19" max="19" width="13.7109375" style="89" customWidth="1"/>
    <col min="20" max="20" width="14.8554687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  <c r="O1" s="88"/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342" t="s">
        <v>66</v>
      </c>
      <c r="B3" s="90" t="s">
        <v>386</v>
      </c>
      <c r="C3" s="78"/>
      <c r="D3" s="83">
        <v>91</v>
      </c>
      <c r="E3" s="106">
        <f t="shared" ref="E3:E10" si="0">+MAX(F3:I3)</f>
        <v>54</v>
      </c>
      <c r="F3" s="92">
        <v>52.7</v>
      </c>
      <c r="G3" s="111">
        <v>54</v>
      </c>
      <c r="H3" s="111">
        <v>54</v>
      </c>
      <c r="I3" s="111">
        <v>27.9</v>
      </c>
      <c r="J3" s="91">
        <f t="shared" ref="J3:J10" si="1">+SUM(F3:I3)</f>
        <v>188.6</v>
      </c>
      <c r="K3" s="82">
        <f t="shared" ref="K3:K11" si="2">+E3/D3</f>
        <v>0.59340659340659341</v>
      </c>
      <c r="L3" s="83">
        <f t="shared" ref="L3:L11" si="3">+J3/D3</f>
        <v>2.0725274725274723</v>
      </c>
      <c r="M3" s="78">
        <v>4</v>
      </c>
      <c r="N3" s="78"/>
    </row>
    <row r="4" spans="1:20" x14ac:dyDescent="0.2">
      <c r="A4" s="342"/>
      <c r="B4" s="90" t="s">
        <v>387</v>
      </c>
      <c r="C4" s="78"/>
      <c r="D4" s="83">
        <v>63</v>
      </c>
      <c r="E4" s="106">
        <f t="shared" si="0"/>
        <v>54</v>
      </c>
      <c r="F4" s="112">
        <v>52.4</v>
      </c>
      <c r="G4" s="113">
        <v>54</v>
      </c>
      <c r="H4" s="113">
        <v>54</v>
      </c>
      <c r="I4" s="113">
        <v>32.1</v>
      </c>
      <c r="J4" s="91">
        <f t="shared" si="1"/>
        <v>192.5</v>
      </c>
      <c r="K4" s="82">
        <f t="shared" si="2"/>
        <v>0.8571428571428571</v>
      </c>
      <c r="L4" s="83">
        <f t="shared" si="3"/>
        <v>3.0555555555555554</v>
      </c>
      <c r="M4" s="78">
        <v>4</v>
      </c>
      <c r="N4" s="78"/>
    </row>
    <row r="5" spans="1:20" x14ac:dyDescent="0.2">
      <c r="A5" s="342"/>
      <c r="B5" s="90" t="s">
        <v>388</v>
      </c>
      <c r="C5" s="78"/>
      <c r="D5" s="83">
        <v>63</v>
      </c>
      <c r="E5" s="106">
        <f t="shared" si="0"/>
        <v>54</v>
      </c>
      <c r="F5" s="112">
        <v>52.4</v>
      </c>
      <c r="G5" s="113">
        <v>54</v>
      </c>
      <c r="H5" s="113">
        <v>54</v>
      </c>
      <c r="I5" s="113">
        <v>32.1</v>
      </c>
      <c r="J5" s="91">
        <f t="shared" si="1"/>
        <v>192.5</v>
      </c>
      <c r="K5" s="82">
        <f t="shared" si="2"/>
        <v>0.8571428571428571</v>
      </c>
      <c r="L5" s="83">
        <f t="shared" si="3"/>
        <v>3.0555555555555554</v>
      </c>
      <c r="M5" s="78">
        <v>4</v>
      </c>
      <c r="N5" s="78"/>
      <c r="P5" s="88" t="s">
        <v>629</v>
      </c>
      <c r="Q5" s="88" t="s">
        <v>630</v>
      </c>
      <c r="R5" s="88" t="s">
        <v>5</v>
      </c>
      <c r="S5" s="88" t="s">
        <v>628</v>
      </c>
      <c r="T5" s="88" t="s">
        <v>9</v>
      </c>
    </row>
    <row r="6" spans="1:20" x14ac:dyDescent="0.2">
      <c r="A6" s="342"/>
      <c r="B6" s="90" t="s">
        <v>389</v>
      </c>
      <c r="C6" s="78"/>
      <c r="D6" s="154">
        <v>146.4</v>
      </c>
      <c r="E6" s="155">
        <f>T6</f>
        <v>118.17408</v>
      </c>
      <c r="F6" s="163">
        <f>115-Q6</f>
        <v>110.07408000000001</v>
      </c>
      <c r="G6" s="164">
        <f>E6</f>
        <v>118.17408</v>
      </c>
      <c r="H6" s="164">
        <f>E6</f>
        <v>118.17408</v>
      </c>
      <c r="I6" s="164">
        <f>85.4-Q6</f>
        <v>80.474080000000015</v>
      </c>
      <c r="J6" s="156">
        <f t="shared" si="1"/>
        <v>426.89632</v>
      </c>
      <c r="K6" s="157">
        <f t="shared" si="2"/>
        <v>0.80720000000000003</v>
      </c>
      <c r="L6" s="83">
        <f t="shared" si="3"/>
        <v>2.9159584699453549</v>
      </c>
      <c r="M6" s="78">
        <v>4</v>
      </c>
      <c r="N6" s="78"/>
      <c r="P6" s="89">
        <f>123.1</f>
        <v>123.1</v>
      </c>
      <c r="Q6" s="116">
        <f>P6-E6</f>
        <v>4.9259199999999908</v>
      </c>
      <c r="R6" s="89">
        <f>D6</f>
        <v>146.4</v>
      </c>
      <c r="S6" s="89">
        <f>70+((200-R6)*20/100)</f>
        <v>80.72</v>
      </c>
      <c r="T6" s="116">
        <f>+S6/100*R6</f>
        <v>118.17408</v>
      </c>
    </row>
    <row r="7" spans="1:20" x14ac:dyDescent="0.2">
      <c r="A7" s="342"/>
      <c r="B7" s="90" t="s">
        <v>390</v>
      </c>
      <c r="C7" s="78"/>
      <c r="D7" s="154">
        <v>143.9</v>
      </c>
      <c r="E7" s="162">
        <f>T7</f>
        <v>116.87558000000001</v>
      </c>
      <c r="F7" s="117">
        <v>107.70137</v>
      </c>
      <c r="G7" s="120">
        <v>116.26622999999999</v>
      </c>
      <c r="H7" s="120">
        <v>116.26622999999999</v>
      </c>
      <c r="I7" s="118">
        <v>77.857349999999997</v>
      </c>
      <c r="J7" s="162">
        <f t="shared" si="1"/>
        <v>418.09118000000001</v>
      </c>
      <c r="K7" s="157">
        <f t="shared" si="2"/>
        <v>0.81220000000000003</v>
      </c>
      <c r="L7" s="83">
        <f t="shared" si="3"/>
        <v>2.9054286309937458</v>
      </c>
      <c r="M7" s="78">
        <v>4</v>
      </c>
      <c r="N7" s="78"/>
      <c r="O7" s="116"/>
      <c r="P7" s="89">
        <f>125</f>
        <v>125</v>
      </c>
      <c r="Q7" s="116">
        <f>P7-E7</f>
        <v>8.1244199999999864</v>
      </c>
      <c r="R7" s="89">
        <f>D7</f>
        <v>143.9</v>
      </c>
      <c r="S7" s="89">
        <f>70+((200-R7)*20/100)</f>
        <v>81.22</v>
      </c>
      <c r="T7" s="116">
        <f>+S7/100*R7</f>
        <v>116.87558000000001</v>
      </c>
    </row>
    <row r="8" spans="1:20" x14ac:dyDescent="0.2">
      <c r="A8" s="342"/>
      <c r="B8" s="90" t="s">
        <v>391</v>
      </c>
      <c r="C8" s="78"/>
      <c r="D8" s="83">
        <v>79.7</v>
      </c>
      <c r="E8" s="86">
        <f t="shared" si="0"/>
        <v>69.645380000000003</v>
      </c>
      <c r="F8" s="177">
        <v>67.843350000000001</v>
      </c>
      <c r="G8" s="178">
        <v>69.645380000000003</v>
      </c>
      <c r="H8" s="178">
        <v>69.645380000000003</v>
      </c>
      <c r="I8" s="178">
        <v>42.564999999999998</v>
      </c>
      <c r="J8" s="78">
        <f t="shared" si="1"/>
        <v>249.69911000000002</v>
      </c>
      <c r="K8" s="82">
        <f t="shared" si="2"/>
        <v>0.87384416562107903</v>
      </c>
      <c r="L8" s="83">
        <f t="shared" si="3"/>
        <v>3.1329875784190717</v>
      </c>
      <c r="M8" s="78">
        <v>4</v>
      </c>
      <c r="N8" s="78"/>
      <c r="O8" s="116"/>
    </row>
    <row r="9" spans="1:20" x14ac:dyDescent="0.2">
      <c r="A9" s="342"/>
      <c r="B9" s="90" t="s">
        <v>392</v>
      </c>
      <c r="C9" s="78"/>
      <c r="D9" s="83">
        <v>79.7</v>
      </c>
      <c r="E9" s="86">
        <f t="shared" si="0"/>
        <v>69.647229999999993</v>
      </c>
      <c r="F9" s="177">
        <v>68.085740000000001</v>
      </c>
      <c r="G9" s="178">
        <v>69.647229999999993</v>
      </c>
      <c r="H9" s="178">
        <v>69.647229999999993</v>
      </c>
      <c r="I9" s="178">
        <v>42.564999999999998</v>
      </c>
      <c r="J9" s="78">
        <f t="shared" si="1"/>
        <v>249.9452</v>
      </c>
      <c r="K9" s="82">
        <f t="shared" si="2"/>
        <v>0.87386737766624834</v>
      </c>
      <c r="L9" s="83">
        <f t="shared" si="3"/>
        <v>3.1360752823086573</v>
      </c>
      <c r="M9" s="78">
        <v>4</v>
      </c>
      <c r="N9" s="78"/>
      <c r="O9" s="116"/>
    </row>
    <row r="10" spans="1:20" x14ac:dyDescent="0.2">
      <c r="A10" s="342"/>
      <c r="B10" s="90" t="s">
        <v>393</v>
      </c>
      <c r="C10" s="78"/>
      <c r="D10" s="83">
        <v>111.6</v>
      </c>
      <c r="E10" s="86">
        <f t="shared" si="0"/>
        <v>69.649079999999998</v>
      </c>
      <c r="F10" s="177">
        <v>68.057699999999997</v>
      </c>
      <c r="G10" s="178">
        <v>69.649079999999998</v>
      </c>
      <c r="H10" s="178">
        <v>69.649079999999998</v>
      </c>
      <c r="I10" s="178">
        <v>37.928750000000001</v>
      </c>
      <c r="J10" s="78">
        <f t="shared" si="1"/>
        <v>245.28460999999999</v>
      </c>
      <c r="K10" s="82">
        <f t="shared" si="2"/>
        <v>0.62409569892473116</v>
      </c>
      <c r="L10" s="83">
        <f t="shared" si="3"/>
        <v>2.1978907706093191</v>
      </c>
      <c r="M10" s="78">
        <v>4</v>
      </c>
      <c r="N10" s="78"/>
      <c r="O10" s="116"/>
    </row>
    <row r="11" spans="1:20" x14ac:dyDescent="0.2">
      <c r="A11" s="76" t="s">
        <v>225</v>
      </c>
      <c r="B11" s="92">
        <v>8</v>
      </c>
      <c r="C11" s="78"/>
      <c r="D11" s="83">
        <f>+SUM(D3:D10)</f>
        <v>778.30000000000007</v>
      </c>
      <c r="E11" s="86">
        <f>+SUM(E3:E10)</f>
        <v>605.99135000000001</v>
      </c>
      <c r="F11" s="109" t="s">
        <v>237</v>
      </c>
      <c r="G11" s="109" t="s">
        <v>237</v>
      </c>
      <c r="H11" s="109" t="s">
        <v>237</v>
      </c>
      <c r="I11" s="109" t="s">
        <v>237</v>
      </c>
      <c r="J11" s="78">
        <f>+SUM(J3:J10)</f>
        <v>2163.5164200000004</v>
      </c>
      <c r="K11" s="82">
        <f t="shared" si="2"/>
        <v>0.77860895541564945</v>
      </c>
      <c r="L11" s="83">
        <f t="shared" si="3"/>
        <v>2.7797975330849289</v>
      </c>
      <c r="M11" s="78">
        <f>+MAX(M3:M10)</f>
        <v>4</v>
      </c>
      <c r="N11" s="78"/>
      <c r="O11" s="116"/>
    </row>
    <row r="12" spans="1:20" x14ac:dyDescent="0.2">
      <c r="A12" s="93"/>
      <c r="C12" s="70"/>
      <c r="D12" s="70">
        <v>778.3</v>
      </c>
      <c r="E12" s="70"/>
      <c r="F12" s="70"/>
      <c r="G12" s="70"/>
      <c r="H12" s="70"/>
      <c r="I12" s="70"/>
      <c r="J12" s="94"/>
      <c r="K12" s="95"/>
      <c r="L12" s="70"/>
      <c r="M12" s="70"/>
      <c r="N12" s="78"/>
      <c r="O12" s="96" t="s">
        <v>238</v>
      </c>
    </row>
    <row r="13" spans="1:20" x14ac:dyDescent="0.2">
      <c r="A13" s="93"/>
      <c r="C13" s="70"/>
      <c r="D13" s="70"/>
      <c r="E13" s="70"/>
      <c r="F13" s="70"/>
      <c r="G13" s="70"/>
      <c r="H13" s="70"/>
      <c r="I13" s="70"/>
      <c r="J13" s="70"/>
      <c r="K13" s="95"/>
      <c r="L13" s="70"/>
      <c r="M13" s="70"/>
      <c r="N13" s="78"/>
    </row>
    <row r="14" spans="1:20" x14ac:dyDescent="0.2">
      <c r="A14" s="93"/>
      <c r="C14" s="70"/>
      <c r="D14" s="70"/>
      <c r="E14" s="70"/>
      <c r="F14" s="70"/>
      <c r="G14" s="70"/>
      <c r="H14" s="70"/>
      <c r="I14" s="70"/>
      <c r="J14" s="70"/>
      <c r="K14" s="95"/>
      <c r="L14" s="70"/>
      <c r="M14" s="70"/>
      <c r="N14" s="78"/>
    </row>
    <row r="15" spans="1:20" x14ac:dyDescent="0.2">
      <c r="A15" s="93"/>
      <c r="C15" s="70"/>
      <c r="D15" s="70"/>
      <c r="E15" s="70"/>
      <c r="F15" s="70"/>
      <c r="G15" s="70"/>
      <c r="H15" s="70"/>
      <c r="I15" s="70"/>
      <c r="J15" s="70"/>
      <c r="K15" s="95"/>
      <c r="L15" s="70"/>
      <c r="M15" s="70"/>
    </row>
    <row r="16" spans="1:20" x14ac:dyDescent="0.2">
      <c r="A16" s="93"/>
      <c r="C16" s="70"/>
      <c r="D16" s="70"/>
      <c r="E16" s="70"/>
      <c r="F16" s="70"/>
      <c r="G16" s="70"/>
      <c r="H16" s="70"/>
      <c r="I16" s="70"/>
      <c r="J16" s="70"/>
      <c r="K16" s="95"/>
      <c r="L16" s="70"/>
      <c r="M16" s="70"/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</sheetData>
  <mergeCells count="10">
    <mergeCell ref="N1:N2"/>
    <mergeCell ref="L1:L2"/>
    <mergeCell ref="M1:M2"/>
    <mergeCell ref="A3:A10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5AA7-D9D9-4A37-9D91-6C93FCC4372C}">
  <dimension ref="A1:N17"/>
  <sheetViews>
    <sheetView zoomScale="115" zoomScaleNormal="115" workbookViewId="0">
      <selection activeCell="D24" sqref="D24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3" t="s">
        <v>69</v>
      </c>
      <c r="B3" s="90" t="s">
        <v>394</v>
      </c>
      <c r="C3" s="78"/>
      <c r="D3" s="78">
        <v>107.54</v>
      </c>
      <c r="E3" s="86">
        <f t="shared" ref="E3:E15" si="0">+MAX(F3:I3)</f>
        <v>91.5</v>
      </c>
      <c r="F3" s="92">
        <v>84.8</v>
      </c>
      <c r="G3" s="111">
        <v>91.5</v>
      </c>
      <c r="H3" s="111">
        <v>91.5</v>
      </c>
      <c r="I3" s="111">
        <v>58.5</v>
      </c>
      <c r="J3" s="78">
        <f t="shared" ref="J3:J15" si="1">+SUM(F3:I3)</f>
        <v>326.3</v>
      </c>
      <c r="K3" s="82">
        <f>+E3/D8</f>
        <v>0.76249999999999996</v>
      </c>
      <c r="L3" s="83">
        <f>+J3/D8</f>
        <v>2.7191666666666667</v>
      </c>
      <c r="M3" s="78">
        <v>4</v>
      </c>
      <c r="N3" s="78"/>
    </row>
    <row r="4" spans="1:14" x14ac:dyDescent="0.2">
      <c r="A4" s="341"/>
      <c r="B4" s="90" t="s">
        <v>395</v>
      </c>
      <c r="C4" s="78"/>
      <c r="D4" s="78">
        <v>90</v>
      </c>
      <c r="E4" s="86">
        <f t="shared" si="0"/>
        <v>78</v>
      </c>
      <c r="F4" s="112">
        <v>75.7</v>
      </c>
      <c r="G4" s="113">
        <v>78</v>
      </c>
      <c r="H4" s="113">
        <v>78</v>
      </c>
      <c r="I4" s="113">
        <v>41.3</v>
      </c>
      <c r="J4" s="78">
        <f t="shared" si="1"/>
        <v>273</v>
      </c>
      <c r="K4" s="82">
        <f>+E4/D4</f>
        <v>0.8666666666666667</v>
      </c>
      <c r="L4" s="83">
        <f>+J4/D4</f>
        <v>3.0333333333333332</v>
      </c>
      <c r="M4" s="78">
        <v>4</v>
      </c>
      <c r="N4" s="78"/>
    </row>
    <row r="5" spans="1:14" x14ac:dyDescent="0.2">
      <c r="A5" s="341"/>
      <c r="B5" s="90" t="s">
        <v>396</v>
      </c>
      <c r="C5" s="78"/>
      <c r="D5" s="78">
        <v>90</v>
      </c>
      <c r="E5" s="86">
        <f t="shared" si="0"/>
        <v>78</v>
      </c>
      <c r="F5" s="112">
        <v>75.7</v>
      </c>
      <c r="G5" s="113">
        <v>78</v>
      </c>
      <c r="H5" s="113">
        <v>78</v>
      </c>
      <c r="I5" s="113">
        <v>46.8</v>
      </c>
      <c r="J5" s="78">
        <f t="shared" si="1"/>
        <v>278.5</v>
      </c>
      <c r="K5" s="82">
        <f>+E5/D5</f>
        <v>0.8666666666666667</v>
      </c>
      <c r="L5" s="83">
        <f>+J5/D5</f>
        <v>3.0944444444444446</v>
      </c>
      <c r="M5" s="78">
        <v>4</v>
      </c>
      <c r="N5" s="78"/>
    </row>
    <row r="6" spans="1:14" x14ac:dyDescent="0.2">
      <c r="A6" s="341"/>
      <c r="B6" s="90" t="s">
        <v>397</v>
      </c>
      <c r="C6" s="78"/>
      <c r="D6" s="78">
        <v>90</v>
      </c>
      <c r="E6" s="86">
        <f t="shared" si="0"/>
        <v>78</v>
      </c>
      <c r="F6" s="112">
        <v>75.7</v>
      </c>
      <c r="G6" s="113">
        <v>78</v>
      </c>
      <c r="H6" s="113">
        <v>78</v>
      </c>
      <c r="I6" s="113">
        <v>46.8</v>
      </c>
      <c r="J6" s="78">
        <f t="shared" si="1"/>
        <v>278.5</v>
      </c>
      <c r="K6" s="82">
        <f>+E6/D6</f>
        <v>0.8666666666666667</v>
      </c>
      <c r="L6" s="83">
        <f>+J6/D6</f>
        <v>3.0944444444444446</v>
      </c>
      <c r="M6" s="78">
        <v>4</v>
      </c>
      <c r="N6" s="78"/>
    </row>
    <row r="7" spans="1:14" x14ac:dyDescent="0.2">
      <c r="A7" s="341"/>
      <c r="B7" s="90" t="s">
        <v>398</v>
      </c>
      <c r="C7" s="78"/>
      <c r="D7" s="78">
        <v>90</v>
      </c>
      <c r="E7" s="86">
        <f t="shared" si="0"/>
        <v>78</v>
      </c>
      <c r="F7" s="112">
        <v>75.7</v>
      </c>
      <c r="G7" s="113">
        <v>78</v>
      </c>
      <c r="H7" s="113">
        <v>78</v>
      </c>
      <c r="I7" s="113">
        <v>41.4</v>
      </c>
      <c r="J7" s="78">
        <f t="shared" si="1"/>
        <v>273.09999999999997</v>
      </c>
      <c r="K7" s="82">
        <f>+E7/D7</f>
        <v>0.8666666666666667</v>
      </c>
      <c r="L7" s="83">
        <f>+J7/D7</f>
        <v>3.0344444444444441</v>
      </c>
      <c r="M7" s="78">
        <v>4</v>
      </c>
      <c r="N7" s="78"/>
    </row>
    <row r="8" spans="1:14" x14ac:dyDescent="0.2">
      <c r="A8" s="341"/>
      <c r="B8" s="90" t="s">
        <v>399</v>
      </c>
      <c r="C8" s="78"/>
      <c r="D8" s="78">
        <v>120</v>
      </c>
      <c r="E8" s="86">
        <f t="shared" si="0"/>
        <v>78</v>
      </c>
      <c r="F8" s="112">
        <v>75.900000000000006</v>
      </c>
      <c r="G8" s="113">
        <v>78</v>
      </c>
      <c r="H8" s="113">
        <v>78</v>
      </c>
      <c r="I8" s="113">
        <v>41</v>
      </c>
      <c r="J8" s="78">
        <f t="shared" si="1"/>
        <v>272.89999999999998</v>
      </c>
      <c r="K8" s="82">
        <f>+E8/D3</f>
        <v>0.72531151199553645</v>
      </c>
      <c r="L8" s="83">
        <f>+J8/D3</f>
        <v>2.5376604054305369</v>
      </c>
      <c r="M8" s="78">
        <v>4</v>
      </c>
      <c r="N8" s="78"/>
    </row>
    <row r="9" spans="1:14" x14ac:dyDescent="0.2">
      <c r="A9" s="341"/>
      <c r="B9" s="90" t="s">
        <v>400</v>
      </c>
      <c r="C9" s="78"/>
      <c r="D9" s="78">
        <v>105</v>
      </c>
      <c r="E9" s="86">
        <f t="shared" si="0"/>
        <v>65</v>
      </c>
      <c r="F9" s="92">
        <v>63.4</v>
      </c>
      <c r="G9" s="111">
        <v>65</v>
      </c>
      <c r="H9" s="111">
        <v>65</v>
      </c>
      <c r="I9" s="111">
        <v>34.200000000000003</v>
      </c>
      <c r="J9" s="78">
        <f t="shared" si="1"/>
        <v>227.60000000000002</v>
      </c>
      <c r="K9" s="82">
        <f t="shared" ref="K9:K16" si="2">+E9/D9</f>
        <v>0.61904761904761907</v>
      </c>
      <c r="L9" s="83">
        <f t="shared" ref="L9:L16" si="3">+J9/D9</f>
        <v>2.167619047619048</v>
      </c>
      <c r="M9" s="78">
        <v>4</v>
      </c>
      <c r="N9" s="78"/>
    </row>
    <row r="10" spans="1:14" x14ac:dyDescent="0.2">
      <c r="A10" s="341"/>
      <c r="B10" s="90" t="s">
        <v>401</v>
      </c>
      <c r="C10" s="78"/>
      <c r="D10" s="78">
        <v>75</v>
      </c>
      <c r="E10" s="86">
        <f t="shared" si="0"/>
        <v>65</v>
      </c>
      <c r="F10" s="112">
        <v>63.2</v>
      </c>
      <c r="G10" s="113">
        <v>65</v>
      </c>
      <c r="H10" s="113">
        <v>65</v>
      </c>
      <c r="I10" s="113">
        <v>39.4</v>
      </c>
      <c r="J10" s="78">
        <f t="shared" si="1"/>
        <v>232.6</v>
      </c>
      <c r="K10" s="82">
        <f t="shared" si="2"/>
        <v>0.8666666666666667</v>
      </c>
      <c r="L10" s="83">
        <f t="shared" si="3"/>
        <v>3.1013333333333333</v>
      </c>
      <c r="M10" s="78">
        <v>4</v>
      </c>
      <c r="N10" s="78"/>
    </row>
    <row r="11" spans="1:14" x14ac:dyDescent="0.2">
      <c r="A11" s="341"/>
      <c r="B11" s="90" t="s">
        <v>402</v>
      </c>
      <c r="C11" s="78"/>
      <c r="D11" s="78">
        <v>75</v>
      </c>
      <c r="E11" s="86">
        <f t="shared" si="0"/>
        <v>65</v>
      </c>
      <c r="F11" s="112">
        <v>63.2</v>
      </c>
      <c r="G11" s="113">
        <v>65</v>
      </c>
      <c r="H11" s="113">
        <v>65</v>
      </c>
      <c r="I11" s="113">
        <v>34.200000000000003</v>
      </c>
      <c r="J11" s="78">
        <f t="shared" si="1"/>
        <v>227.39999999999998</v>
      </c>
      <c r="K11" s="82">
        <f t="shared" si="2"/>
        <v>0.8666666666666667</v>
      </c>
      <c r="L11" s="83">
        <f t="shared" si="3"/>
        <v>3.0319999999999996</v>
      </c>
      <c r="M11" s="78">
        <v>4</v>
      </c>
      <c r="N11" s="78"/>
    </row>
    <row r="12" spans="1:14" x14ac:dyDescent="0.2">
      <c r="A12" s="341"/>
      <c r="B12" s="90" t="s">
        <v>403</v>
      </c>
      <c r="C12" s="78"/>
      <c r="D12" s="78">
        <v>75</v>
      </c>
      <c r="E12" s="86">
        <f t="shared" si="0"/>
        <v>65</v>
      </c>
      <c r="F12" s="112">
        <v>63.2</v>
      </c>
      <c r="G12" s="113">
        <v>65</v>
      </c>
      <c r="H12" s="113">
        <v>65</v>
      </c>
      <c r="I12" s="113">
        <v>34.4</v>
      </c>
      <c r="J12" s="78">
        <f t="shared" si="1"/>
        <v>227.6</v>
      </c>
      <c r="K12" s="82">
        <f t="shared" si="2"/>
        <v>0.8666666666666667</v>
      </c>
      <c r="L12" s="83">
        <f t="shared" si="3"/>
        <v>3.0346666666666664</v>
      </c>
      <c r="M12" s="78">
        <v>4</v>
      </c>
      <c r="N12" s="78"/>
    </row>
    <row r="13" spans="1:14" x14ac:dyDescent="0.2">
      <c r="A13" s="341"/>
      <c r="B13" s="90" t="s">
        <v>404</v>
      </c>
      <c r="C13" s="78"/>
      <c r="D13" s="78">
        <v>75</v>
      </c>
      <c r="E13" s="86">
        <f t="shared" si="0"/>
        <v>65</v>
      </c>
      <c r="F13" s="112">
        <v>63.4</v>
      </c>
      <c r="G13" s="113">
        <v>65</v>
      </c>
      <c r="H13" s="113">
        <v>65</v>
      </c>
      <c r="I13" s="113">
        <v>39</v>
      </c>
      <c r="J13" s="78">
        <f t="shared" si="1"/>
        <v>232.4</v>
      </c>
      <c r="K13" s="82">
        <f t="shared" si="2"/>
        <v>0.8666666666666667</v>
      </c>
      <c r="L13" s="83">
        <f t="shared" si="3"/>
        <v>3.0986666666666669</v>
      </c>
      <c r="M13" s="78">
        <v>4</v>
      </c>
      <c r="N13" s="78"/>
    </row>
    <row r="14" spans="1:14" x14ac:dyDescent="0.2">
      <c r="A14" s="341"/>
      <c r="B14" s="90" t="s">
        <v>405</v>
      </c>
      <c r="C14" s="78"/>
      <c r="D14" s="78">
        <v>75</v>
      </c>
      <c r="E14" s="86">
        <f t="shared" si="0"/>
        <v>65</v>
      </c>
      <c r="F14" s="112">
        <v>63.2</v>
      </c>
      <c r="G14" s="113">
        <v>65</v>
      </c>
      <c r="H14" s="113">
        <v>65</v>
      </c>
      <c r="I14" s="113">
        <v>39</v>
      </c>
      <c r="J14" s="78">
        <f t="shared" si="1"/>
        <v>232.2</v>
      </c>
      <c r="K14" s="82">
        <f t="shared" si="2"/>
        <v>0.8666666666666667</v>
      </c>
      <c r="L14" s="83">
        <f t="shared" si="3"/>
        <v>3.0959999999999996</v>
      </c>
      <c r="M14" s="78">
        <v>4</v>
      </c>
      <c r="N14" s="78"/>
    </row>
    <row r="15" spans="1:14" x14ac:dyDescent="0.2">
      <c r="A15" s="344"/>
      <c r="B15" s="90" t="s">
        <v>406</v>
      </c>
      <c r="C15" s="78"/>
      <c r="D15" s="78">
        <v>108.18</v>
      </c>
      <c r="E15" s="86">
        <f t="shared" si="0"/>
        <v>91.5</v>
      </c>
      <c r="F15" s="112">
        <v>84.8</v>
      </c>
      <c r="G15" s="113">
        <v>91.5</v>
      </c>
      <c r="H15" s="113">
        <v>91.5</v>
      </c>
      <c r="I15" s="113">
        <v>58.7</v>
      </c>
      <c r="J15" s="78">
        <f t="shared" si="1"/>
        <v>326.5</v>
      </c>
      <c r="K15" s="82">
        <f t="shared" si="2"/>
        <v>0.84581253466444806</v>
      </c>
      <c r="L15" s="83">
        <f t="shared" si="3"/>
        <v>3.018117951562211</v>
      </c>
      <c r="M15" s="78">
        <v>4</v>
      </c>
    </row>
    <row r="16" spans="1:14" x14ac:dyDescent="0.2">
      <c r="A16" s="76" t="s">
        <v>225</v>
      </c>
      <c r="B16" s="92">
        <v>13</v>
      </c>
      <c r="C16" s="78"/>
      <c r="D16" s="78">
        <f>+SUM(D3:D15)</f>
        <v>1175.72</v>
      </c>
      <c r="E16" s="86">
        <f>+SUM(E3:E15)</f>
        <v>963</v>
      </c>
      <c r="F16" s="109" t="s">
        <v>237</v>
      </c>
      <c r="G16" s="109" t="s">
        <v>237</v>
      </c>
      <c r="H16" s="109" t="s">
        <v>237</v>
      </c>
      <c r="I16" s="109" t="s">
        <v>237</v>
      </c>
      <c r="J16" s="78">
        <f>+SUM(J3:J15)</f>
        <v>3408.5999999999995</v>
      </c>
      <c r="K16" s="82">
        <f t="shared" si="2"/>
        <v>0.81907256829857444</v>
      </c>
      <c r="L16" s="83">
        <f t="shared" si="3"/>
        <v>2.8991596638655457</v>
      </c>
      <c r="M16" s="78">
        <f>+MAX(M3:M13)</f>
        <v>4</v>
      </c>
    </row>
    <row r="17" spans="4:10" x14ac:dyDescent="0.2">
      <c r="D17" s="121">
        <f>'Chỉ tiêu tổng thể'!D23</f>
        <v>1175.72</v>
      </c>
      <c r="E17" s="89">
        <f>'Chỉ tiêu tổng thể'!H23</f>
        <v>963</v>
      </c>
      <c r="J17" s="89">
        <v>3408.6</v>
      </c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AED4-583D-4084-8438-B1B91F3CB9AA}">
  <sheetPr>
    <tabColor rgb="FFFF0000"/>
  </sheetPr>
  <dimension ref="A1:T28"/>
  <sheetViews>
    <sheetView zoomScale="115" zoomScaleNormal="115" workbookViewId="0">
      <selection activeCell="B3" sqref="B3:B17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9.5703125" style="89" customWidth="1"/>
    <col min="17" max="17" width="22.42578125" style="89" customWidth="1"/>
    <col min="18" max="18" width="12.42578125" style="89" customWidth="1"/>
    <col min="19" max="19" width="15" style="89" customWidth="1"/>
    <col min="20" max="20" width="14.7109375" style="89" customWidth="1"/>
    <col min="21" max="16384" width="8.85546875" style="89"/>
  </cols>
  <sheetData>
    <row r="1" spans="1:20" ht="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20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3" t="s">
        <v>72</v>
      </c>
      <c r="B3" s="90" t="s">
        <v>407</v>
      </c>
      <c r="C3" s="78"/>
      <c r="D3" s="154">
        <v>133.6</v>
      </c>
      <c r="E3" s="155">
        <f>T3</f>
        <v>111.26208</v>
      </c>
      <c r="F3" s="165">
        <f>106.9678-Q3</f>
        <v>103.32987999999999</v>
      </c>
      <c r="G3" s="166">
        <f>E3</f>
        <v>111.26208</v>
      </c>
      <c r="H3" s="166">
        <f>E3</f>
        <v>111.26208</v>
      </c>
      <c r="I3" s="166">
        <f>75.34322-Q3</f>
        <v>71.705299999999994</v>
      </c>
      <c r="J3" s="160">
        <f t="shared" ref="J3:J17" si="0">+SUM(F3:I3)</f>
        <v>397.55933999999991</v>
      </c>
      <c r="K3" s="157">
        <f t="shared" ref="K3:K18" si="1">+E3/D3</f>
        <v>0.83279999999999998</v>
      </c>
      <c r="L3" s="83">
        <f t="shared" ref="L3:L18" si="2">+J3/D3</f>
        <v>2.9757435628742508</v>
      </c>
      <c r="M3" s="78">
        <v>4</v>
      </c>
      <c r="N3" s="78"/>
      <c r="P3" s="89">
        <f>114.9</f>
        <v>114.9</v>
      </c>
      <c r="Q3" s="116">
        <f>P3-E3</f>
        <v>3.6379200000000083</v>
      </c>
      <c r="R3" s="123">
        <f>D3</f>
        <v>133.6</v>
      </c>
      <c r="S3" s="89">
        <f>70+((200-R3)*20/100)</f>
        <v>83.28</v>
      </c>
      <c r="T3" s="116">
        <f>+S3/100*R3</f>
        <v>111.26208</v>
      </c>
    </row>
    <row r="4" spans="1:20" x14ac:dyDescent="0.2">
      <c r="A4" s="341"/>
      <c r="B4" s="90" t="s">
        <v>408</v>
      </c>
      <c r="C4" s="78"/>
      <c r="D4" s="78">
        <v>80</v>
      </c>
      <c r="E4" s="79">
        <f t="shared" ref="E4:E17" si="3">+MAX(F4:I4)</f>
        <v>70</v>
      </c>
      <c r="F4" s="119">
        <v>68.191100000000006</v>
      </c>
      <c r="G4" s="120">
        <v>70</v>
      </c>
      <c r="H4" s="120">
        <v>70</v>
      </c>
      <c r="I4" s="120">
        <v>41.475000000000001</v>
      </c>
      <c r="J4" s="81">
        <f t="shared" si="0"/>
        <v>249.6661</v>
      </c>
      <c r="K4" s="82">
        <f t="shared" si="1"/>
        <v>0.875</v>
      </c>
      <c r="L4" s="83">
        <f t="shared" si="2"/>
        <v>3.1208262499999999</v>
      </c>
      <c r="M4" s="78">
        <v>4</v>
      </c>
      <c r="N4" s="78"/>
    </row>
    <row r="5" spans="1:20" x14ac:dyDescent="0.2">
      <c r="A5" s="341"/>
      <c r="B5" s="90" t="s">
        <v>409</v>
      </c>
      <c r="C5" s="78"/>
      <c r="D5" s="78">
        <v>80</v>
      </c>
      <c r="E5" s="79">
        <f t="shared" si="3"/>
        <v>70</v>
      </c>
      <c r="F5" s="119">
        <v>68.191100000000006</v>
      </c>
      <c r="G5" s="120">
        <v>70</v>
      </c>
      <c r="H5" s="120">
        <v>70</v>
      </c>
      <c r="I5" s="120">
        <v>41.475000000000001</v>
      </c>
      <c r="J5" s="81">
        <f t="shared" si="0"/>
        <v>249.6661</v>
      </c>
      <c r="K5" s="82">
        <f t="shared" si="1"/>
        <v>0.875</v>
      </c>
      <c r="L5" s="83">
        <f t="shared" si="2"/>
        <v>3.1208262499999999</v>
      </c>
      <c r="M5" s="78">
        <v>4</v>
      </c>
      <c r="N5" s="78"/>
    </row>
    <row r="6" spans="1:20" x14ac:dyDescent="0.2">
      <c r="A6" s="341"/>
      <c r="B6" s="90" t="s">
        <v>410</v>
      </c>
      <c r="C6" s="78"/>
      <c r="D6" s="78">
        <v>80</v>
      </c>
      <c r="E6" s="79">
        <f t="shared" si="3"/>
        <v>70</v>
      </c>
      <c r="F6" s="119">
        <v>68.191100000000006</v>
      </c>
      <c r="G6" s="120">
        <v>70</v>
      </c>
      <c r="H6" s="120">
        <v>70</v>
      </c>
      <c r="I6" s="120">
        <v>36.905500000000004</v>
      </c>
      <c r="J6" s="81">
        <f t="shared" si="0"/>
        <v>245.09660000000002</v>
      </c>
      <c r="K6" s="82">
        <f t="shared" si="1"/>
        <v>0.875</v>
      </c>
      <c r="L6" s="83">
        <f t="shared" si="2"/>
        <v>3.0637075000000005</v>
      </c>
      <c r="M6" s="78">
        <v>4</v>
      </c>
      <c r="N6" s="78"/>
    </row>
    <row r="7" spans="1:20" x14ac:dyDescent="0.2">
      <c r="A7" s="341"/>
      <c r="B7" s="90" t="s">
        <v>411</v>
      </c>
      <c r="C7" s="78"/>
      <c r="D7" s="78">
        <v>80</v>
      </c>
      <c r="E7" s="79">
        <f t="shared" si="3"/>
        <v>70</v>
      </c>
      <c r="F7" s="119">
        <v>68.191100000000006</v>
      </c>
      <c r="G7" s="120">
        <v>70</v>
      </c>
      <c r="H7" s="120">
        <v>70</v>
      </c>
      <c r="I7" s="120">
        <v>36.919750000000001</v>
      </c>
      <c r="J7" s="81">
        <f t="shared" si="0"/>
        <v>245.11085</v>
      </c>
      <c r="K7" s="82">
        <f t="shared" si="1"/>
        <v>0.875</v>
      </c>
      <c r="L7" s="83">
        <f t="shared" si="2"/>
        <v>3.0638856250000002</v>
      </c>
      <c r="M7" s="78">
        <v>4</v>
      </c>
      <c r="N7" s="78"/>
    </row>
    <row r="8" spans="1:20" x14ac:dyDescent="0.2">
      <c r="A8" s="341"/>
      <c r="B8" s="90" t="s">
        <v>412</v>
      </c>
      <c r="C8" s="78"/>
      <c r="D8" s="78">
        <v>80</v>
      </c>
      <c r="E8" s="79">
        <f t="shared" si="3"/>
        <v>70</v>
      </c>
      <c r="F8" s="119">
        <v>68.191100000000006</v>
      </c>
      <c r="G8" s="120">
        <v>70</v>
      </c>
      <c r="H8" s="120">
        <v>70</v>
      </c>
      <c r="I8" s="120">
        <v>41.475000000000001</v>
      </c>
      <c r="J8" s="81">
        <f t="shared" si="0"/>
        <v>249.6661</v>
      </c>
      <c r="K8" s="82">
        <f t="shared" si="1"/>
        <v>0.875</v>
      </c>
      <c r="L8" s="83">
        <f t="shared" si="2"/>
        <v>3.1208262499999999</v>
      </c>
      <c r="M8" s="78">
        <v>4</v>
      </c>
      <c r="N8" s="78"/>
    </row>
    <row r="9" spans="1:20" x14ac:dyDescent="0.2">
      <c r="A9" s="341"/>
      <c r="B9" s="90" t="s">
        <v>413</v>
      </c>
      <c r="C9" s="78"/>
      <c r="D9" s="78">
        <v>112</v>
      </c>
      <c r="E9" s="79">
        <f t="shared" si="3"/>
        <v>70</v>
      </c>
      <c r="F9" s="119">
        <v>68.400000000000006</v>
      </c>
      <c r="G9" s="120">
        <v>70</v>
      </c>
      <c r="H9" s="120">
        <v>70</v>
      </c>
      <c r="I9" s="120">
        <v>36.809829999999998</v>
      </c>
      <c r="J9" s="81">
        <f t="shared" si="0"/>
        <v>245.20983000000001</v>
      </c>
      <c r="K9" s="82">
        <f t="shared" si="1"/>
        <v>0.625</v>
      </c>
      <c r="L9" s="83">
        <f t="shared" si="2"/>
        <v>2.1893734821428574</v>
      </c>
      <c r="M9" s="78">
        <v>4</v>
      </c>
      <c r="N9" s="78"/>
    </row>
    <row r="10" spans="1:20" x14ac:dyDescent="0.2">
      <c r="A10" s="341"/>
      <c r="B10" s="90" t="s">
        <v>414</v>
      </c>
      <c r="C10" s="78"/>
      <c r="D10" s="78">
        <v>91</v>
      </c>
      <c r="E10" s="79">
        <f t="shared" si="3"/>
        <v>54</v>
      </c>
      <c r="F10" s="117">
        <v>52.681750000000001</v>
      </c>
      <c r="G10" s="118">
        <v>54</v>
      </c>
      <c r="H10" s="118">
        <v>53.990819999999999</v>
      </c>
      <c r="I10" s="118">
        <v>27.855</v>
      </c>
      <c r="J10" s="81">
        <f t="shared" si="0"/>
        <v>188.52757</v>
      </c>
      <c r="K10" s="82">
        <f t="shared" si="1"/>
        <v>0.59340659340659341</v>
      </c>
      <c r="L10" s="83">
        <f t="shared" si="2"/>
        <v>2.0717315384615382</v>
      </c>
      <c r="M10" s="78">
        <v>4</v>
      </c>
      <c r="N10" s="78"/>
    </row>
    <row r="11" spans="1:20" x14ac:dyDescent="0.2">
      <c r="A11" s="341"/>
      <c r="B11" s="90" t="s">
        <v>415</v>
      </c>
      <c r="C11" s="78"/>
      <c r="D11" s="78">
        <v>63</v>
      </c>
      <c r="E11" s="79">
        <f t="shared" si="3"/>
        <v>54</v>
      </c>
      <c r="F11" s="119">
        <v>52.445599999999999</v>
      </c>
      <c r="G11" s="120">
        <v>54</v>
      </c>
      <c r="H11" s="120">
        <v>53.972470000000001</v>
      </c>
      <c r="I11" s="120">
        <v>32.130000000000003</v>
      </c>
      <c r="J11" s="81">
        <f t="shared" si="0"/>
        <v>192.54807</v>
      </c>
      <c r="K11" s="82">
        <f t="shared" si="1"/>
        <v>0.8571428571428571</v>
      </c>
      <c r="L11" s="83">
        <f t="shared" si="2"/>
        <v>3.0563185714285712</v>
      </c>
      <c r="M11" s="78">
        <v>4</v>
      </c>
      <c r="N11" s="78"/>
    </row>
    <row r="12" spans="1:20" x14ac:dyDescent="0.2">
      <c r="A12" s="341"/>
      <c r="B12" s="90" t="s">
        <v>416</v>
      </c>
      <c r="C12" s="78"/>
      <c r="D12" s="78">
        <v>63</v>
      </c>
      <c r="E12" s="79">
        <f t="shared" si="3"/>
        <v>54</v>
      </c>
      <c r="F12" s="119">
        <v>52.445599999999999</v>
      </c>
      <c r="G12" s="120">
        <v>54</v>
      </c>
      <c r="H12" s="120">
        <v>53.954120000000003</v>
      </c>
      <c r="I12" s="120">
        <v>32.130000000000003</v>
      </c>
      <c r="J12" s="81">
        <f t="shared" si="0"/>
        <v>192.52972</v>
      </c>
      <c r="K12" s="82">
        <f t="shared" si="1"/>
        <v>0.8571428571428571</v>
      </c>
      <c r="L12" s="83">
        <f t="shared" si="2"/>
        <v>3.0560273015873016</v>
      </c>
      <c r="M12" s="78">
        <v>4</v>
      </c>
      <c r="N12" s="78"/>
    </row>
    <row r="13" spans="1:20" x14ac:dyDescent="0.2">
      <c r="A13" s="341"/>
      <c r="B13" s="90" t="s">
        <v>417</v>
      </c>
      <c r="C13" s="78"/>
      <c r="D13" s="78">
        <v>63</v>
      </c>
      <c r="E13" s="79">
        <f t="shared" si="3"/>
        <v>54</v>
      </c>
      <c r="F13" s="119">
        <v>52.445599999999999</v>
      </c>
      <c r="G13" s="120">
        <v>54</v>
      </c>
      <c r="H13" s="120">
        <v>53.935760000000002</v>
      </c>
      <c r="I13" s="120">
        <v>28.04063</v>
      </c>
      <c r="J13" s="81">
        <f t="shared" si="0"/>
        <v>188.42198999999999</v>
      </c>
      <c r="K13" s="82">
        <f t="shared" si="1"/>
        <v>0.8571428571428571</v>
      </c>
      <c r="L13" s="83">
        <f t="shared" si="2"/>
        <v>2.9908252380952378</v>
      </c>
      <c r="M13" s="78">
        <v>4</v>
      </c>
      <c r="N13" s="78"/>
    </row>
    <row r="14" spans="1:20" x14ac:dyDescent="0.2">
      <c r="A14" s="341"/>
      <c r="B14" s="90" t="s">
        <v>418</v>
      </c>
      <c r="C14" s="78"/>
      <c r="D14" s="78">
        <v>63</v>
      </c>
      <c r="E14" s="79">
        <f t="shared" si="3"/>
        <v>54</v>
      </c>
      <c r="F14" s="119">
        <v>52.445599999999999</v>
      </c>
      <c r="G14" s="120">
        <v>54</v>
      </c>
      <c r="H14" s="120">
        <v>53.917409999999997</v>
      </c>
      <c r="I14" s="120">
        <v>28.04063</v>
      </c>
      <c r="J14" s="81">
        <f t="shared" si="0"/>
        <v>188.40364</v>
      </c>
      <c r="K14" s="82">
        <f t="shared" si="1"/>
        <v>0.8571428571428571</v>
      </c>
      <c r="L14" s="83">
        <f t="shared" si="2"/>
        <v>2.9905339682539682</v>
      </c>
      <c r="M14" s="78">
        <v>4</v>
      </c>
      <c r="N14" s="78"/>
    </row>
    <row r="15" spans="1:20" x14ac:dyDescent="0.2">
      <c r="A15" s="341"/>
      <c r="B15" s="90" t="s">
        <v>419</v>
      </c>
      <c r="C15" s="78"/>
      <c r="D15" s="78">
        <v>63</v>
      </c>
      <c r="E15" s="79">
        <f t="shared" si="3"/>
        <v>54</v>
      </c>
      <c r="F15" s="119">
        <v>52.445599999999999</v>
      </c>
      <c r="G15" s="120">
        <v>54</v>
      </c>
      <c r="H15" s="120">
        <v>53.899059999999999</v>
      </c>
      <c r="I15" s="120">
        <v>32.130000000000003</v>
      </c>
      <c r="J15" s="81">
        <f t="shared" si="0"/>
        <v>192.47466</v>
      </c>
      <c r="K15" s="82">
        <f t="shared" si="1"/>
        <v>0.8571428571428571</v>
      </c>
      <c r="L15" s="83">
        <f t="shared" si="2"/>
        <v>3.0551533333333332</v>
      </c>
      <c r="M15" s="78">
        <v>4</v>
      </c>
    </row>
    <row r="16" spans="1:20" x14ac:dyDescent="0.2">
      <c r="A16" s="341"/>
      <c r="B16" s="90" t="s">
        <v>420</v>
      </c>
      <c r="C16" s="78"/>
      <c r="D16" s="78">
        <v>63</v>
      </c>
      <c r="E16" s="79">
        <f t="shared" si="3"/>
        <v>54</v>
      </c>
      <c r="F16" s="119">
        <v>52.445599999999999</v>
      </c>
      <c r="G16" s="120">
        <v>54</v>
      </c>
      <c r="H16" s="120">
        <v>53.880710000000001</v>
      </c>
      <c r="I16" s="120">
        <v>32.130000000000003</v>
      </c>
      <c r="J16" s="81">
        <f t="shared" si="0"/>
        <v>192.45631</v>
      </c>
      <c r="K16" s="82">
        <f t="shared" si="1"/>
        <v>0.8571428571428571</v>
      </c>
      <c r="L16" s="83">
        <f t="shared" si="2"/>
        <v>3.0548620634920636</v>
      </c>
      <c r="M16" s="78">
        <v>4</v>
      </c>
    </row>
    <row r="17" spans="1:17" x14ac:dyDescent="0.2">
      <c r="A17" s="341"/>
      <c r="B17" s="90" t="s">
        <v>421</v>
      </c>
      <c r="C17" s="78"/>
      <c r="D17" s="78">
        <v>94.93</v>
      </c>
      <c r="E17" s="106">
        <f t="shared" si="3"/>
        <v>79.808549999999997</v>
      </c>
      <c r="F17" s="119">
        <v>73.984690000000001</v>
      </c>
      <c r="G17" s="120">
        <v>79.808549999999997</v>
      </c>
      <c r="H17" s="120">
        <v>79.561859999999996</v>
      </c>
      <c r="I17" s="120">
        <v>49.802079999999997</v>
      </c>
      <c r="J17" s="81">
        <f t="shared" si="0"/>
        <v>283.15717999999998</v>
      </c>
      <c r="K17" s="82">
        <f t="shared" si="1"/>
        <v>0.84070947013588948</v>
      </c>
      <c r="L17" s="83">
        <f t="shared" si="2"/>
        <v>2.9827997471821339</v>
      </c>
      <c r="M17" s="78">
        <v>4</v>
      </c>
    </row>
    <row r="18" spans="1:17" x14ac:dyDescent="0.2">
      <c r="A18" s="76" t="s">
        <v>225</v>
      </c>
      <c r="B18" s="92">
        <v>15</v>
      </c>
      <c r="C18" s="78"/>
      <c r="D18" s="83">
        <f>+SUM(D3:D17)</f>
        <v>1209.53</v>
      </c>
      <c r="E18" s="86">
        <f>+SUM(E3:E17)</f>
        <v>989.07062999999994</v>
      </c>
      <c r="F18" s="85" t="s">
        <v>237</v>
      </c>
      <c r="G18" s="85" t="s">
        <v>237</v>
      </c>
      <c r="H18" s="85" t="s">
        <v>237</v>
      </c>
      <c r="I18" s="85" t="s">
        <v>237</v>
      </c>
      <c r="J18" s="86">
        <f>+SUM(J3:J17)</f>
        <v>3500.4940599999995</v>
      </c>
      <c r="K18" s="82">
        <f t="shared" si="1"/>
        <v>0.81773137499689963</v>
      </c>
      <c r="L18" s="83">
        <f t="shared" si="2"/>
        <v>2.8940944499102956</v>
      </c>
      <c r="M18" s="78">
        <f>+MAX(M3:M13)</f>
        <v>4</v>
      </c>
      <c r="P18" s="116"/>
    </row>
    <row r="19" spans="1:17" x14ac:dyDescent="0.2">
      <c r="D19" s="121">
        <f>'Chỉ tiêu tổng thể'!D24</f>
        <v>1209.53</v>
      </c>
      <c r="E19" s="89">
        <f>'Chỉ tiêu tổng thể'!H24</f>
        <v>992.7</v>
      </c>
      <c r="J19" s="116">
        <f>'Chỉ tiêu tổng thể'!I24</f>
        <v>3515</v>
      </c>
    </row>
    <row r="20" spans="1:17" x14ac:dyDescent="0.2">
      <c r="D20" s="123"/>
      <c r="Q20" s="116"/>
    </row>
    <row r="21" spans="1:17" x14ac:dyDescent="0.2">
      <c r="I21" s="116"/>
      <c r="K21" s="116"/>
    </row>
    <row r="25" spans="1:17" x14ac:dyDescent="0.2">
      <c r="H25" s="116"/>
    </row>
    <row r="26" spans="1:17" x14ac:dyDescent="0.2">
      <c r="H26" s="116"/>
    </row>
    <row r="27" spans="1:17" x14ac:dyDescent="0.2">
      <c r="H27" s="116"/>
    </row>
    <row r="28" spans="1:17" x14ac:dyDescent="0.2">
      <c r="H28" s="116"/>
    </row>
  </sheetData>
  <mergeCells count="10">
    <mergeCell ref="N1:N2"/>
    <mergeCell ref="L1:L2"/>
    <mergeCell ref="M1:M2"/>
    <mergeCell ref="A3:A17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A918-3F46-46E0-B120-0447D76F2827}">
  <sheetPr>
    <tabColor rgb="FFFF0000"/>
  </sheetPr>
  <dimension ref="A1:T19"/>
  <sheetViews>
    <sheetView zoomScale="115" zoomScaleNormal="115" workbookViewId="0">
      <selection activeCell="D23" sqref="D2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8.28515625" style="89" customWidth="1"/>
    <col min="17" max="17" width="20.7109375" style="89" customWidth="1"/>
    <col min="18" max="18" width="11.28515625" style="89" customWidth="1"/>
    <col min="19" max="19" width="14" style="89" customWidth="1"/>
    <col min="20" max="20" width="14.7109375" style="89" customWidth="1"/>
    <col min="21" max="16384" width="8.85546875" style="89"/>
  </cols>
  <sheetData>
    <row r="1" spans="1:20" ht="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ht="68.2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2" t="s">
        <v>75</v>
      </c>
      <c r="B3" s="90" t="s">
        <v>422</v>
      </c>
      <c r="C3" s="78"/>
      <c r="D3" s="158">
        <v>135.66999999999999</v>
      </c>
      <c r="E3" s="155">
        <f>T3</f>
        <v>112.42430219999999</v>
      </c>
      <c r="F3" s="159">
        <f>109.34-Q3</f>
        <v>104.36430219999998</v>
      </c>
      <c r="G3" s="159">
        <f>E3</f>
        <v>112.42430219999999</v>
      </c>
      <c r="H3" s="159">
        <f>E3</f>
        <v>112.42430219999999</v>
      </c>
      <c r="I3" s="159">
        <f>77.7-Q3</f>
        <v>72.724302199999983</v>
      </c>
      <c r="J3" s="160">
        <f t="shared" ref="J3:J17" si="0">+SUM(F3:I3)</f>
        <v>401.93720879999989</v>
      </c>
      <c r="K3" s="157">
        <f t="shared" ref="K3:K18" si="1">+E3/D3</f>
        <v>0.82865999999999995</v>
      </c>
      <c r="L3" s="83">
        <f t="shared" ref="L3:L18" si="2">+J3/D3</f>
        <v>2.9626093373627178</v>
      </c>
      <c r="M3" s="78">
        <v>4</v>
      </c>
      <c r="N3" s="78"/>
      <c r="P3" s="89">
        <f>117.4</f>
        <v>117.4</v>
      </c>
      <c r="Q3" s="116">
        <f>P3-E3</f>
        <v>4.9756978000000203</v>
      </c>
      <c r="R3" s="123">
        <f>D3</f>
        <v>135.66999999999999</v>
      </c>
      <c r="S3" s="89">
        <f>70+((200-R3)*20/100)</f>
        <v>82.866</v>
      </c>
      <c r="T3" s="116">
        <f>+S3/100*R3</f>
        <v>112.42430219999999</v>
      </c>
    </row>
    <row r="4" spans="1:20" x14ac:dyDescent="0.2">
      <c r="A4" s="342"/>
      <c r="B4" s="90" t="s">
        <v>423</v>
      </c>
      <c r="C4" s="78"/>
      <c r="D4" s="78">
        <v>80</v>
      </c>
      <c r="E4" s="106">
        <f t="shared" ref="E4:E17" si="3">+MAX(F4:I4)</f>
        <v>69.9999999992</v>
      </c>
      <c r="F4" s="80">
        <v>68.191099998200002</v>
      </c>
      <c r="G4" s="80">
        <v>69.9999999992</v>
      </c>
      <c r="H4" s="80">
        <v>69.9999999992</v>
      </c>
      <c r="I4" s="80">
        <v>41.47</v>
      </c>
      <c r="J4" s="81">
        <f t="shared" si="0"/>
        <v>249.66109999659997</v>
      </c>
      <c r="K4" s="82">
        <f t="shared" si="1"/>
        <v>0.87499999999</v>
      </c>
      <c r="L4" s="83">
        <f t="shared" si="2"/>
        <v>3.1207637499574998</v>
      </c>
      <c r="M4" s="78">
        <v>4</v>
      </c>
      <c r="N4" s="78"/>
    </row>
    <row r="5" spans="1:20" x14ac:dyDescent="0.2">
      <c r="A5" s="342"/>
      <c r="B5" s="90" t="s">
        <v>424</v>
      </c>
      <c r="C5" s="78"/>
      <c r="D5" s="78">
        <v>80</v>
      </c>
      <c r="E5" s="106">
        <f t="shared" si="3"/>
        <v>69.9999999992</v>
      </c>
      <c r="F5" s="80">
        <v>68.191099998200002</v>
      </c>
      <c r="G5" s="80">
        <v>69.9999999992</v>
      </c>
      <c r="H5" s="80">
        <v>69.9999999992</v>
      </c>
      <c r="I5" s="80">
        <v>41.47</v>
      </c>
      <c r="J5" s="81">
        <f t="shared" si="0"/>
        <v>249.66109999659997</v>
      </c>
      <c r="K5" s="82">
        <f t="shared" si="1"/>
        <v>0.87499999999</v>
      </c>
      <c r="L5" s="83">
        <f t="shared" si="2"/>
        <v>3.1207637499574998</v>
      </c>
      <c r="M5" s="78">
        <v>4</v>
      </c>
      <c r="N5" s="78"/>
    </row>
    <row r="6" spans="1:20" x14ac:dyDescent="0.2">
      <c r="A6" s="342"/>
      <c r="B6" s="90" t="s">
        <v>425</v>
      </c>
      <c r="C6" s="78"/>
      <c r="D6" s="78">
        <v>80</v>
      </c>
      <c r="E6" s="106">
        <f t="shared" si="3"/>
        <v>69.9999999992</v>
      </c>
      <c r="F6" s="80">
        <v>68.191099998200002</v>
      </c>
      <c r="G6" s="80">
        <v>69.9999999992</v>
      </c>
      <c r="H6" s="80">
        <v>69.9999999992</v>
      </c>
      <c r="I6" s="80">
        <v>36.9</v>
      </c>
      <c r="J6" s="81">
        <f t="shared" si="0"/>
        <v>245.09109999659998</v>
      </c>
      <c r="K6" s="82">
        <f t="shared" si="1"/>
        <v>0.87499999999</v>
      </c>
      <c r="L6" s="83">
        <f t="shared" si="2"/>
        <v>3.0636387499574997</v>
      </c>
      <c r="M6" s="78">
        <v>4</v>
      </c>
      <c r="N6" s="78"/>
    </row>
    <row r="7" spans="1:20" x14ac:dyDescent="0.2">
      <c r="A7" s="342"/>
      <c r="B7" s="90" t="s">
        <v>426</v>
      </c>
      <c r="C7" s="78"/>
      <c r="D7" s="78">
        <v>80</v>
      </c>
      <c r="E7" s="106">
        <f t="shared" si="3"/>
        <v>69.9999999992</v>
      </c>
      <c r="F7" s="80">
        <v>68.191099998200002</v>
      </c>
      <c r="G7" s="80">
        <v>69.9999999992</v>
      </c>
      <c r="H7" s="80">
        <v>69.9999999992</v>
      </c>
      <c r="I7" s="80">
        <v>36.9</v>
      </c>
      <c r="J7" s="81">
        <f t="shared" si="0"/>
        <v>245.09109999659998</v>
      </c>
      <c r="K7" s="82">
        <f t="shared" si="1"/>
        <v>0.87499999999</v>
      </c>
      <c r="L7" s="83">
        <f t="shared" si="2"/>
        <v>3.0636387499574997</v>
      </c>
      <c r="M7" s="78">
        <v>4</v>
      </c>
      <c r="N7" s="78"/>
    </row>
    <row r="8" spans="1:20" x14ac:dyDescent="0.2">
      <c r="A8" s="342"/>
      <c r="B8" s="90" t="s">
        <v>427</v>
      </c>
      <c r="C8" s="78"/>
      <c r="D8" s="78">
        <v>80</v>
      </c>
      <c r="E8" s="106">
        <f t="shared" si="3"/>
        <v>69.9999999992</v>
      </c>
      <c r="F8" s="80">
        <v>68.191099998200002</v>
      </c>
      <c r="G8" s="80">
        <v>69.9999999992</v>
      </c>
      <c r="H8" s="80">
        <v>69.9999999992</v>
      </c>
      <c r="I8" s="80">
        <v>41.47</v>
      </c>
      <c r="J8" s="81">
        <f t="shared" si="0"/>
        <v>249.66109999659997</v>
      </c>
      <c r="K8" s="82">
        <f t="shared" si="1"/>
        <v>0.87499999999</v>
      </c>
      <c r="L8" s="83">
        <f t="shared" si="2"/>
        <v>3.1207637499574998</v>
      </c>
      <c r="M8" s="78">
        <v>4</v>
      </c>
      <c r="N8" s="78"/>
    </row>
    <row r="9" spans="1:20" x14ac:dyDescent="0.2">
      <c r="A9" s="342"/>
      <c r="B9" s="90" t="s">
        <v>428</v>
      </c>
      <c r="C9" s="78"/>
      <c r="D9" s="78">
        <v>112</v>
      </c>
      <c r="E9" s="106">
        <f t="shared" si="3"/>
        <v>70.000000004300006</v>
      </c>
      <c r="F9" s="80">
        <v>68.409900003199994</v>
      </c>
      <c r="G9" s="80">
        <v>70.000000004300006</v>
      </c>
      <c r="H9" s="80">
        <v>70.000000004300006</v>
      </c>
      <c r="I9" s="80">
        <v>36.809825002700002</v>
      </c>
      <c r="J9" s="81">
        <f t="shared" si="0"/>
        <v>245.2197250145</v>
      </c>
      <c r="K9" s="82">
        <f t="shared" si="1"/>
        <v>0.62500000003839296</v>
      </c>
      <c r="L9" s="83">
        <f t="shared" si="2"/>
        <v>2.1894618304866071</v>
      </c>
      <c r="M9" s="78">
        <v>4</v>
      </c>
      <c r="N9" s="78"/>
    </row>
    <row r="10" spans="1:20" x14ac:dyDescent="0.2">
      <c r="A10" s="342"/>
      <c r="B10" s="90" t="s">
        <v>429</v>
      </c>
      <c r="C10" s="78"/>
      <c r="D10" s="78">
        <v>91</v>
      </c>
      <c r="E10" s="106">
        <f t="shared" si="3"/>
        <v>54</v>
      </c>
      <c r="F10" s="80">
        <v>52.681750000000001</v>
      </c>
      <c r="G10" s="80">
        <v>54</v>
      </c>
      <c r="H10" s="80">
        <v>54</v>
      </c>
      <c r="I10" s="80">
        <v>27.855</v>
      </c>
      <c r="J10" s="81">
        <f t="shared" si="0"/>
        <v>188.53674999999998</v>
      </c>
      <c r="K10" s="82">
        <f t="shared" si="1"/>
        <v>0.59340659340659341</v>
      </c>
      <c r="L10" s="83">
        <f t="shared" si="2"/>
        <v>2.0718324175824172</v>
      </c>
      <c r="M10" s="78">
        <v>4</v>
      </c>
      <c r="N10" s="78"/>
    </row>
    <row r="11" spans="1:20" x14ac:dyDescent="0.2">
      <c r="A11" s="342"/>
      <c r="B11" s="90" t="s">
        <v>430</v>
      </c>
      <c r="C11" s="78"/>
      <c r="D11" s="78">
        <v>63</v>
      </c>
      <c r="E11" s="106">
        <f t="shared" si="3"/>
        <v>54</v>
      </c>
      <c r="F11" s="80">
        <v>52.445599999999999</v>
      </c>
      <c r="G11" s="80">
        <v>54</v>
      </c>
      <c r="H11" s="80">
        <v>54</v>
      </c>
      <c r="I11" s="80">
        <v>32.130000000000003</v>
      </c>
      <c r="J11" s="81">
        <f t="shared" si="0"/>
        <v>192.57560000000001</v>
      </c>
      <c r="K11" s="82">
        <f t="shared" si="1"/>
        <v>0.8571428571428571</v>
      </c>
      <c r="L11" s="83">
        <f t="shared" si="2"/>
        <v>3.0567555555555557</v>
      </c>
      <c r="M11" s="78">
        <v>4</v>
      </c>
      <c r="N11" s="78"/>
    </row>
    <row r="12" spans="1:20" x14ac:dyDescent="0.2">
      <c r="A12" s="342"/>
      <c r="B12" s="90" t="s">
        <v>431</v>
      </c>
      <c r="C12" s="78"/>
      <c r="D12" s="78">
        <v>63</v>
      </c>
      <c r="E12" s="106">
        <f t="shared" si="3"/>
        <v>54</v>
      </c>
      <c r="F12" s="80">
        <v>52.445599999999999</v>
      </c>
      <c r="G12" s="80">
        <v>54</v>
      </c>
      <c r="H12" s="80">
        <v>54</v>
      </c>
      <c r="I12" s="80">
        <v>32.130000000000003</v>
      </c>
      <c r="J12" s="81">
        <f t="shared" si="0"/>
        <v>192.57560000000001</v>
      </c>
      <c r="K12" s="82">
        <f t="shared" si="1"/>
        <v>0.8571428571428571</v>
      </c>
      <c r="L12" s="83">
        <f t="shared" si="2"/>
        <v>3.0567555555555557</v>
      </c>
      <c r="M12" s="78">
        <v>4</v>
      </c>
      <c r="N12" s="78"/>
    </row>
    <row r="13" spans="1:20" x14ac:dyDescent="0.2">
      <c r="A13" s="342"/>
      <c r="B13" s="90" t="s">
        <v>432</v>
      </c>
      <c r="C13" s="78"/>
      <c r="D13" s="78">
        <v>63</v>
      </c>
      <c r="E13" s="106">
        <f t="shared" si="3"/>
        <v>54</v>
      </c>
      <c r="F13" s="80">
        <v>52.445599999999999</v>
      </c>
      <c r="G13" s="80">
        <v>54</v>
      </c>
      <c r="H13" s="80">
        <v>54</v>
      </c>
      <c r="I13" s="80">
        <v>28.040625000399999</v>
      </c>
      <c r="J13" s="81">
        <f t="shared" si="0"/>
        <v>188.4862250004</v>
      </c>
      <c r="K13" s="82">
        <f t="shared" si="1"/>
        <v>0.8571428571428571</v>
      </c>
      <c r="L13" s="83">
        <f t="shared" si="2"/>
        <v>2.9918448412761904</v>
      </c>
      <c r="M13" s="78">
        <v>4</v>
      </c>
      <c r="N13" s="78"/>
    </row>
    <row r="14" spans="1:20" x14ac:dyDescent="0.2">
      <c r="A14" s="342"/>
      <c r="B14" s="90" t="s">
        <v>433</v>
      </c>
      <c r="C14" s="78"/>
      <c r="D14" s="78">
        <v>63</v>
      </c>
      <c r="E14" s="106">
        <f t="shared" si="3"/>
        <v>54</v>
      </c>
      <c r="F14" s="80">
        <v>52.445599999999999</v>
      </c>
      <c r="G14" s="80">
        <v>54</v>
      </c>
      <c r="H14" s="80">
        <v>54</v>
      </c>
      <c r="I14" s="80">
        <v>28.040625000399999</v>
      </c>
      <c r="J14" s="81">
        <f t="shared" si="0"/>
        <v>188.4862250004</v>
      </c>
      <c r="K14" s="82">
        <f t="shared" si="1"/>
        <v>0.8571428571428571</v>
      </c>
      <c r="L14" s="83">
        <f t="shared" si="2"/>
        <v>2.9918448412761904</v>
      </c>
      <c r="M14" s="78">
        <v>4</v>
      </c>
      <c r="N14" s="78"/>
    </row>
    <row r="15" spans="1:20" x14ac:dyDescent="0.2">
      <c r="A15" s="342"/>
      <c r="B15" s="90" t="s">
        <v>434</v>
      </c>
      <c r="C15" s="78"/>
      <c r="D15" s="78">
        <v>63</v>
      </c>
      <c r="E15" s="106">
        <f t="shared" si="3"/>
        <v>54</v>
      </c>
      <c r="F15" s="80">
        <v>52.445599999999999</v>
      </c>
      <c r="G15" s="80">
        <v>54</v>
      </c>
      <c r="H15" s="80">
        <v>54</v>
      </c>
      <c r="I15" s="80">
        <v>32.130000000000003</v>
      </c>
      <c r="J15" s="81">
        <f t="shared" si="0"/>
        <v>192.57560000000001</v>
      </c>
      <c r="K15" s="82">
        <f t="shared" si="1"/>
        <v>0.8571428571428571</v>
      </c>
      <c r="L15" s="83">
        <f t="shared" si="2"/>
        <v>3.0567555555555557</v>
      </c>
      <c r="M15" s="78">
        <v>4</v>
      </c>
    </row>
    <row r="16" spans="1:20" x14ac:dyDescent="0.2">
      <c r="A16" s="342"/>
      <c r="B16" s="90" t="s">
        <v>435</v>
      </c>
      <c r="C16" s="78"/>
      <c r="D16" s="78">
        <v>63</v>
      </c>
      <c r="E16" s="106">
        <f t="shared" si="3"/>
        <v>54</v>
      </c>
      <c r="F16" s="80">
        <v>52.445599999999999</v>
      </c>
      <c r="G16" s="80">
        <v>54</v>
      </c>
      <c r="H16" s="80">
        <v>54</v>
      </c>
      <c r="I16" s="80">
        <v>32.130000000000003</v>
      </c>
      <c r="J16" s="81">
        <f t="shared" si="0"/>
        <v>192.57560000000001</v>
      </c>
      <c r="K16" s="82">
        <f t="shared" si="1"/>
        <v>0.8571428571428571</v>
      </c>
      <c r="L16" s="83">
        <f t="shared" si="2"/>
        <v>3.0567555555555557</v>
      </c>
      <c r="M16" s="78">
        <v>4</v>
      </c>
    </row>
    <row r="17" spans="1:13" x14ac:dyDescent="0.2">
      <c r="A17" s="342"/>
      <c r="B17" s="90" t="s">
        <v>436</v>
      </c>
      <c r="C17" s="78"/>
      <c r="D17" s="78">
        <v>96.7</v>
      </c>
      <c r="E17" s="106">
        <f t="shared" si="3"/>
        <v>81.348653431000002</v>
      </c>
      <c r="F17" s="80">
        <v>75.257303132000004</v>
      </c>
      <c r="G17" s="80">
        <v>81.348653431000002</v>
      </c>
      <c r="H17" s="80">
        <v>81.348653431000002</v>
      </c>
      <c r="I17" s="80">
        <v>51.209205490999999</v>
      </c>
      <c r="J17" s="81">
        <f t="shared" si="0"/>
        <v>289.16381548499999</v>
      </c>
      <c r="K17" s="82">
        <f t="shared" si="1"/>
        <v>0.84124770869700105</v>
      </c>
      <c r="L17" s="83">
        <f t="shared" si="2"/>
        <v>2.9903186709927607</v>
      </c>
      <c r="M17" s="78">
        <v>4</v>
      </c>
    </row>
    <row r="18" spans="1:13" x14ac:dyDescent="0.2">
      <c r="A18" s="76" t="s">
        <v>225</v>
      </c>
      <c r="B18" s="92">
        <v>15</v>
      </c>
      <c r="C18" s="78"/>
      <c r="D18" s="78">
        <f>SUM(D3:D17)</f>
        <v>1213.3700000000001</v>
      </c>
      <c r="E18" s="86">
        <f>+SUM(E3:E17)</f>
        <v>991.77295563129996</v>
      </c>
      <c r="F18" s="85" t="s">
        <v>237</v>
      </c>
      <c r="G18" s="85" t="s">
        <v>237</v>
      </c>
      <c r="H18" s="85" t="s">
        <v>237</v>
      </c>
      <c r="I18" s="85" t="s">
        <v>237</v>
      </c>
      <c r="J18" s="86">
        <f>+SUM(J3:J17)</f>
        <v>3511.2978492832999</v>
      </c>
      <c r="K18" s="82">
        <f t="shared" si="1"/>
        <v>0.81737059234306098</v>
      </c>
      <c r="L18" s="83">
        <f t="shared" si="2"/>
        <v>2.8938393476707844</v>
      </c>
      <c r="M18" s="78">
        <f>+MAX(M3:M17)</f>
        <v>4</v>
      </c>
    </row>
    <row r="19" spans="1:13" x14ac:dyDescent="0.2">
      <c r="A19" s="93"/>
      <c r="C19" s="70"/>
      <c r="D19" s="94">
        <f>'Chỉ tiêu tổng thể'!D25</f>
        <v>1213.3699999999999</v>
      </c>
      <c r="E19" s="70">
        <f>'Chỉ tiêu tổng thể'!H25</f>
        <v>996.7</v>
      </c>
      <c r="F19" s="70"/>
      <c r="G19" s="70"/>
      <c r="H19" s="70"/>
      <c r="I19" s="70"/>
      <c r="J19" s="124">
        <v>3531.2</v>
      </c>
      <c r="K19" s="95"/>
      <c r="L19" s="70"/>
      <c r="M19" s="70"/>
    </row>
  </sheetData>
  <mergeCells count="10">
    <mergeCell ref="N1:N2"/>
    <mergeCell ref="L1:L2"/>
    <mergeCell ref="M1:M2"/>
    <mergeCell ref="A3:A17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7665-7B8D-41D6-91C2-3DC86FFA9290}">
  <sheetPr>
    <tabColor rgb="FFFF0000"/>
  </sheetPr>
  <dimension ref="A1:T19"/>
  <sheetViews>
    <sheetView zoomScale="130" zoomScaleNormal="130" workbookViewId="0">
      <selection activeCell="G28" sqref="G28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9.42578125" style="89" customWidth="1"/>
    <col min="17" max="17" width="22.28515625" style="89" customWidth="1"/>
    <col min="18" max="18" width="14.28515625" style="89" customWidth="1"/>
    <col min="19" max="19" width="14.140625" style="89" customWidth="1"/>
    <col min="20" max="20" width="15.8554687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342" t="s">
        <v>78</v>
      </c>
      <c r="B3" s="90" t="s">
        <v>437</v>
      </c>
      <c r="C3" s="78"/>
      <c r="D3" s="79">
        <v>97.84</v>
      </c>
      <c r="E3" s="80">
        <f t="shared" ref="E3:E16" si="0">+MAX(F3:I3)</f>
        <v>81.3</v>
      </c>
      <c r="F3" s="129">
        <v>75.257303132000004</v>
      </c>
      <c r="G3" s="130">
        <v>81.3</v>
      </c>
      <c r="H3" s="130">
        <v>81.3</v>
      </c>
      <c r="I3" s="130">
        <v>51.2</v>
      </c>
      <c r="J3" s="125">
        <f t="shared" ref="J3:J17" si="1">+SUM(F3:I3)</f>
        <v>289.05730313200002</v>
      </c>
      <c r="K3" s="131">
        <f t="shared" ref="K3:K17" si="2">+E3/D3</f>
        <v>0.83094848732624682</v>
      </c>
      <c r="L3" s="83">
        <f t="shared" ref="L3:L17" si="3">+J3/D3</f>
        <v>2.9543878079721995</v>
      </c>
      <c r="M3" s="78">
        <v>4</v>
      </c>
      <c r="N3" s="78"/>
    </row>
    <row r="4" spans="1:20" x14ac:dyDescent="0.2">
      <c r="A4" s="342"/>
      <c r="B4" s="90" t="s">
        <v>438</v>
      </c>
      <c r="C4" s="78"/>
      <c r="D4" s="79">
        <v>63</v>
      </c>
      <c r="E4" s="80">
        <f t="shared" si="0"/>
        <v>54</v>
      </c>
      <c r="F4" s="129">
        <v>52.445599999999999</v>
      </c>
      <c r="G4" s="130">
        <v>54</v>
      </c>
      <c r="H4" s="130">
        <v>54</v>
      </c>
      <c r="I4" s="130">
        <v>32.1</v>
      </c>
      <c r="J4" s="125">
        <f t="shared" si="1"/>
        <v>192.54560000000001</v>
      </c>
      <c r="K4" s="131">
        <f t="shared" si="2"/>
        <v>0.8571428571428571</v>
      </c>
      <c r="L4" s="83">
        <f t="shared" si="3"/>
        <v>3.0562793650793654</v>
      </c>
      <c r="M4" s="78">
        <v>4</v>
      </c>
      <c r="N4" s="78"/>
    </row>
    <row r="5" spans="1:20" x14ac:dyDescent="0.2">
      <c r="A5" s="342"/>
      <c r="B5" s="90" t="s">
        <v>439</v>
      </c>
      <c r="C5" s="78"/>
      <c r="D5" s="79">
        <v>63</v>
      </c>
      <c r="E5" s="80">
        <f t="shared" si="0"/>
        <v>54</v>
      </c>
      <c r="F5" s="129">
        <v>52.445599999999999</v>
      </c>
      <c r="G5" s="130">
        <v>54</v>
      </c>
      <c r="H5" s="130">
        <v>54</v>
      </c>
      <c r="I5" s="130">
        <v>32.1</v>
      </c>
      <c r="J5" s="125">
        <f t="shared" si="1"/>
        <v>192.54560000000001</v>
      </c>
      <c r="K5" s="131">
        <f t="shared" si="2"/>
        <v>0.8571428571428571</v>
      </c>
      <c r="L5" s="83">
        <f t="shared" si="3"/>
        <v>3.0562793650793654</v>
      </c>
      <c r="M5" s="78">
        <v>4</v>
      </c>
      <c r="N5" s="78"/>
    </row>
    <row r="6" spans="1:20" x14ac:dyDescent="0.2">
      <c r="A6" s="342"/>
      <c r="B6" s="90" t="s">
        <v>440</v>
      </c>
      <c r="C6" s="78"/>
      <c r="D6" s="79">
        <v>63</v>
      </c>
      <c r="E6" s="80">
        <f t="shared" si="0"/>
        <v>54</v>
      </c>
      <c r="F6" s="129">
        <v>52.445599999999999</v>
      </c>
      <c r="G6" s="130">
        <v>54</v>
      </c>
      <c r="H6" s="130">
        <v>54</v>
      </c>
      <c r="I6" s="130">
        <v>28.0406250003</v>
      </c>
      <c r="J6" s="125">
        <f t="shared" si="1"/>
        <v>188.48622500030001</v>
      </c>
      <c r="K6" s="131">
        <f t="shared" si="2"/>
        <v>0.8571428571428571</v>
      </c>
      <c r="L6" s="83">
        <f t="shared" si="3"/>
        <v>2.9918448412746033</v>
      </c>
      <c r="M6" s="78">
        <v>4</v>
      </c>
      <c r="N6" s="78"/>
    </row>
    <row r="7" spans="1:20" x14ac:dyDescent="0.2">
      <c r="A7" s="342"/>
      <c r="B7" s="90" t="s">
        <v>441</v>
      </c>
      <c r="C7" s="78"/>
      <c r="D7" s="79">
        <v>63</v>
      </c>
      <c r="E7" s="80">
        <f t="shared" si="0"/>
        <v>54</v>
      </c>
      <c r="F7" s="129">
        <v>52.445599999999999</v>
      </c>
      <c r="G7" s="130">
        <v>54</v>
      </c>
      <c r="H7" s="130">
        <v>54</v>
      </c>
      <c r="I7" s="130">
        <v>28.0406250003</v>
      </c>
      <c r="J7" s="125">
        <f t="shared" si="1"/>
        <v>188.48622500030001</v>
      </c>
      <c r="K7" s="131">
        <f t="shared" si="2"/>
        <v>0.8571428571428571</v>
      </c>
      <c r="L7" s="83">
        <f t="shared" si="3"/>
        <v>2.9918448412746033</v>
      </c>
      <c r="M7" s="78">
        <v>4</v>
      </c>
      <c r="N7" s="78"/>
    </row>
    <row r="8" spans="1:20" x14ac:dyDescent="0.2">
      <c r="A8" s="342"/>
      <c r="B8" s="90" t="s">
        <v>442</v>
      </c>
      <c r="C8" s="78"/>
      <c r="D8" s="79">
        <v>63</v>
      </c>
      <c r="E8" s="80">
        <f t="shared" si="0"/>
        <v>54</v>
      </c>
      <c r="F8" s="129">
        <v>52.445599999999999</v>
      </c>
      <c r="G8" s="130">
        <v>54</v>
      </c>
      <c r="H8" s="130">
        <v>54</v>
      </c>
      <c r="I8" s="130">
        <v>32.130000000000003</v>
      </c>
      <c r="J8" s="125">
        <f t="shared" si="1"/>
        <v>192.57560000000001</v>
      </c>
      <c r="K8" s="131">
        <f t="shared" si="2"/>
        <v>0.8571428571428571</v>
      </c>
      <c r="L8" s="83">
        <f t="shared" si="3"/>
        <v>3.0567555555555557</v>
      </c>
      <c r="M8" s="78">
        <v>4</v>
      </c>
      <c r="N8" s="78"/>
    </row>
    <row r="9" spans="1:20" x14ac:dyDescent="0.2">
      <c r="A9" s="342"/>
      <c r="B9" s="90" t="s">
        <v>443</v>
      </c>
      <c r="C9" s="78"/>
      <c r="D9" s="79">
        <v>63</v>
      </c>
      <c r="E9" s="80">
        <f t="shared" si="0"/>
        <v>54</v>
      </c>
      <c r="F9" s="129">
        <v>52.445599999999999</v>
      </c>
      <c r="G9" s="130">
        <v>54</v>
      </c>
      <c r="H9" s="130">
        <v>54</v>
      </c>
      <c r="I9" s="130">
        <v>32.130000000000003</v>
      </c>
      <c r="J9" s="125">
        <f t="shared" si="1"/>
        <v>192.57560000000001</v>
      </c>
      <c r="K9" s="131">
        <f t="shared" si="2"/>
        <v>0.8571428571428571</v>
      </c>
      <c r="L9" s="83">
        <f t="shared" si="3"/>
        <v>3.0567555555555557</v>
      </c>
      <c r="M9" s="78">
        <v>4</v>
      </c>
      <c r="N9" s="78"/>
    </row>
    <row r="10" spans="1:20" x14ac:dyDescent="0.2">
      <c r="A10" s="342"/>
      <c r="B10" s="90" t="s">
        <v>444</v>
      </c>
      <c r="C10" s="78"/>
      <c r="D10" s="79">
        <v>91</v>
      </c>
      <c r="E10" s="80">
        <f t="shared" si="0"/>
        <v>54</v>
      </c>
      <c r="F10" s="129">
        <v>52.681750000000001</v>
      </c>
      <c r="G10" s="130">
        <v>54</v>
      </c>
      <c r="H10" s="130">
        <v>54</v>
      </c>
      <c r="I10" s="130">
        <v>27.855</v>
      </c>
      <c r="J10" s="125">
        <f t="shared" si="1"/>
        <v>188.53674999999998</v>
      </c>
      <c r="K10" s="131">
        <f t="shared" si="2"/>
        <v>0.59340659340659341</v>
      </c>
      <c r="L10" s="83">
        <f t="shared" si="3"/>
        <v>2.0718324175824172</v>
      </c>
      <c r="M10" s="78">
        <v>4</v>
      </c>
      <c r="N10" s="78"/>
    </row>
    <row r="11" spans="1:20" x14ac:dyDescent="0.2">
      <c r="A11" s="342"/>
      <c r="B11" s="90" t="s">
        <v>445</v>
      </c>
      <c r="C11" s="78"/>
      <c r="D11" s="79">
        <v>111.52</v>
      </c>
      <c r="E11" s="80">
        <f t="shared" si="0"/>
        <v>69.599999999999994</v>
      </c>
      <c r="F11" s="129">
        <v>68.099999999999994</v>
      </c>
      <c r="G11" s="130">
        <v>69.599999999999994</v>
      </c>
      <c r="H11" s="130">
        <v>69.599999999999994</v>
      </c>
      <c r="I11" s="130">
        <v>37.9</v>
      </c>
      <c r="J11" s="125">
        <f t="shared" si="1"/>
        <v>245.2</v>
      </c>
      <c r="K11" s="131">
        <f t="shared" si="2"/>
        <v>0.6241032998565279</v>
      </c>
      <c r="L11" s="83">
        <f t="shared" si="3"/>
        <v>2.1987087517934003</v>
      </c>
      <c r="M11" s="78">
        <v>4</v>
      </c>
      <c r="N11" s="78"/>
      <c r="O11" s="116">
        <v>245.21972499980001</v>
      </c>
    </row>
    <row r="12" spans="1:20" x14ac:dyDescent="0.2">
      <c r="A12" s="342"/>
      <c r="B12" s="90" t="s">
        <v>446</v>
      </c>
      <c r="C12" s="78"/>
      <c r="D12" s="79">
        <v>79.67</v>
      </c>
      <c r="E12" s="80">
        <f t="shared" si="0"/>
        <v>69.599999999999994</v>
      </c>
      <c r="F12" s="129">
        <v>67.8</v>
      </c>
      <c r="G12" s="130">
        <v>69.599999999999994</v>
      </c>
      <c r="H12" s="130">
        <v>69.599999999999994</v>
      </c>
      <c r="I12" s="130">
        <v>42.7</v>
      </c>
      <c r="J12" s="125">
        <f t="shared" si="1"/>
        <v>249.7</v>
      </c>
      <c r="K12" s="131">
        <f t="shared" si="2"/>
        <v>0.87360361491150984</v>
      </c>
      <c r="L12" s="83">
        <f t="shared" si="3"/>
        <v>3.1341784862558049</v>
      </c>
      <c r="M12" s="78">
        <v>4</v>
      </c>
      <c r="N12" s="78"/>
      <c r="O12" s="116">
        <v>249.66609999879998</v>
      </c>
    </row>
    <row r="13" spans="1:20" x14ac:dyDescent="0.2">
      <c r="A13" s="342"/>
      <c r="B13" s="90" t="s">
        <v>447</v>
      </c>
      <c r="C13" s="78"/>
      <c r="D13" s="79">
        <v>79.67</v>
      </c>
      <c r="E13" s="80">
        <f t="shared" si="0"/>
        <v>69.599999999999994</v>
      </c>
      <c r="F13" s="129">
        <v>67.8</v>
      </c>
      <c r="G13" s="130">
        <v>69.599999999999994</v>
      </c>
      <c r="H13" s="130">
        <v>69.599999999999994</v>
      </c>
      <c r="I13" s="130">
        <v>38.1</v>
      </c>
      <c r="J13" s="125">
        <f t="shared" si="1"/>
        <v>245.09999999999997</v>
      </c>
      <c r="K13" s="131">
        <f t="shared" si="2"/>
        <v>0.87360361491150984</v>
      </c>
      <c r="L13" s="83">
        <f t="shared" si="3"/>
        <v>3.0764403163047565</v>
      </c>
      <c r="M13" s="78">
        <v>4</v>
      </c>
      <c r="N13" s="78"/>
      <c r="O13" s="116">
        <v>245.1108499975</v>
      </c>
    </row>
    <row r="14" spans="1:20" x14ac:dyDescent="0.2">
      <c r="A14" s="342"/>
      <c r="B14" s="90" t="s">
        <v>448</v>
      </c>
      <c r="C14" s="78"/>
      <c r="D14" s="79">
        <v>79.67</v>
      </c>
      <c r="E14" s="80">
        <f t="shared" si="0"/>
        <v>69.599999999999994</v>
      </c>
      <c r="F14" s="129">
        <v>67.8</v>
      </c>
      <c r="G14" s="130">
        <v>69.599999999999994</v>
      </c>
      <c r="H14" s="130">
        <v>69.599999999999994</v>
      </c>
      <c r="I14" s="130">
        <v>38.1</v>
      </c>
      <c r="J14" s="125">
        <f t="shared" si="1"/>
        <v>245.09999999999997</v>
      </c>
      <c r="K14" s="131">
        <f t="shared" si="2"/>
        <v>0.87360361491150984</v>
      </c>
      <c r="L14" s="83">
        <f t="shared" si="3"/>
        <v>3.0764403163047565</v>
      </c>
      <c r="M14" s="78">
        <v>4</v>
      </c>
      <c r="N14" s="78"/>
      <c r="O14" s="116">
        <v>245.09659999749999</v>
      </c>
    </row>
    <row r="15" spans="1:20" x14ac:dyDescent="0.2">
      <c r="A15" s="342"/>
      <c r="B15" s="90" t="s">
        <v>449</v>
      </c>
      <c r="C15" s="78"/>
      <c r="D15" s="79">
        <v>79.67</v>
      </c>
      <c r="E15" s="80">
        <f t="shared" si="0"/>
        <v>69.599999999999994</v>
      </c>
      <c r="F15" s="129">
        <v>67.8</v>
      </c>
      <c r="G15" s="130">
        <v>69.599999999999994</v>
      </c>
      <c r="H15" s="130">
        <v>69.599999999999994</v>
      </c>
      <c r="I15" s="130">
        <v>42.7</v>
      </c>
      <c r="J15" s="125">
        <f t="shared" si="1"/>
        <v>249.7</v>
      </c>
      <c r="K15" s="131">
        <f t="shared" si="2"/>
        <v>0.87360361491150984</v>
      </c>
      <c r="L15" s="83">
        <f t="shared" si="3"/>
        <v>3.1341784862558049</v>
      </c>
      <c r="M15" s="78">
        <v>4</v>
      </c>
      <c r="O15" s="116">
        <v>249.66609999879998</v>
      </c>
    </row>
    <row r="16" spans="1:20" x14ac:dyDescent="0.2">
      <c r="A16" s="76"/>
      <c r="B16" s="90" t="s">
        <v>450</v>
      </c>
      <c r="C16" s="78"/>
      <c r="D16" s="79">
        <v>79.67</v>
      </c>
      <c r="E16" s="80">
        <f t="shared" si="0"/>
        <v>69.599999999999994</v>
      </c>
      <c r="F16" s="129">
        <v>67.8</v>
      </c>
      <c r="G16" s="130">
        <v>69.599999999999994</v>
      </c>
      <c r="H16" s="130">
        <v>69.599999999999994</v>
      </c>
      <c r="I16" s="130">
        <v>42.7</v>
      </c>
      <c r="J16" s="125">
        <f t="shared" si="1"/>
        <v>249.7</v>
      </c>
      <c r="K16" s="131">
        <f t="shared" si="2"/>
        <v>0.87360361491150984</v>
      </c>
      <c r="L16" s="83">
        <f t="shared" si="3"/>
        <v>3.1341784862558049</v>
      </c>
      <c r="M16" s="78">
        <v>4</v>
      </c>
      <c r="O16" s="116">
        <v>249.66609999879998</v>
      </c>
      <c r="P16" s="88" t="s">
        <v>629</v>
      </c>
      <c r="Q16" s="88" t="s">
        <v>630</v>
      </c>
      <c r="R16" s="88" t="s">
        <v>5</v>
      </c>
      <c r="S16" s="88" t="s">
        <v>628</v>
      </c>
      <c r="T16" s="88" t="s">
        <v>9</v>
      </c>
    </row>
    <row r="17" spans="1:20" x14ac:dyDescent="0.2">
      <c r="A17" s="76"/>
      <c r="B17" s="90" t="s">
        <v>451</v>
      </c>
      <c r="C17" s="78"/>
      <c r="D17" s="167">
        <v>137.76</v>
      </c>
      <c r="E17" s="159">
        <f>T17</f>
        <v>113.58036480000001</v>
      </c>
      <c r="F17" s="129">
        <v>104.9</v>
      </c>
      <c r="G17" s="130">
        <v>113</v>
      </c>
      <c r="H17" s="130">
        <v>113</v>
      </c>
      <c r="I17" s="130">
        <v>75.400000000000006</v>
      </c>
      <c r="J17" s="125">
        <f t="shared" si="1"/>
        <v>406.29999999999995</v>
      </c>
      <c r="K17" s="168">
        <f t="shared" si="2"/>
        <v>0.8244800000000001</v>
      </c>
      <c r="L17" s="83">
        <f t="shared" si="3"/>
        <v>2.9493321718931473</v>
      </c>
      <c r="M17" s="78">
        <v>4</v>
      </c>
      <c r="O17" s="116">
        <v>406.32711917740005</v>
      </c>
      <c r="P17" s="89">
        <f>118.9</f>
        <v>118.9</v>
      </c>
      <c r="Q17" s="116">
        <f>P17-E17</f>
        <v>5.3196351999999933</v>
      </c>
      <c r="R17" s="123">
        <f>D17</f>
        <v>137.76</v>
      </c>
      <c r="S17" s="89">
        <f>70+((200-R17)*20/100)</f>
        <v>82.448000000000008</v>
      </c>
      <c r="T17" s="116">
        <f>+S17/100*R17</f>
        <v>113.58036480000001</v>
      </c>
    </row>
    <row r="18" spans="1:20" x14ac:dyDescent="0.2">
      <c r="A18" s="76" t="s">
        <v>225</v>
      </c>
      <c r="B18" s="92">
        <v>15</v>
      </c>
      <c r="C18" s="78"/>
      <c r="D18" s="89">
        <f>SUM(D3:D17)</f>
        <v>1214.4699999999998</v>
      </c>
      <c r="E18" s="125">
        <f>SUM(E3:E17)</f>
        <v>990.48036480000007</v>
      </c>
      <c r="F18" s="126" t="s">
        <v>237</v>
      </c>
      <c r="G18" s="85" t="s">
        <v>237</v>
      </c>
      <c r="H18" s="85" t="s">
        <v>237</v>
      </c>
      <c r="I18" s="85" t="s">
        <v>237</v>
      </c>
      <c r="J18" s="127">
        <f>+SUM(J3:J17)</f>
        <v>3515.6089031325992</v>
      </c>
      <c r="K18" s="82">
        <f>+E19/D19</f>
        <v>0.82183997957956967</v>
      </c>
      <c r="L18" s="83">
        <f>+J18/D19</f>
        <v>2.8947680083761633</v>
      </c>
      <c r="M18" s="78">
        <f>+MAX(M3:M15)</f>
        <v>4</v>
      </c>
    </row>
    <row r="19" spans="1:20" x14ac:dyDescent="0.2">
      <c r="D19" s="101">
        <f>'Chỉ tiêu tổng thể'!D26</f>
        <v>1214.47</v>
      </c>
      <c r="E19" s="128">
        <f>'Chỉ tiêu tổng thể'!H26</f>
        <v>998.1</v>
      </c>
      <c r="J19" s="89">
        <v>3536.7</v>
      </c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88A6-39FF-48B3-89EB-C3A02B9FBD02}">
  <dimension ref="A1:N26"/>
  <sheetViews>
    <sheetView zoomScale="145" zoomScaleNormal="145" workbookViewId="0">
      <selection activeCell="I23" sqref="I2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30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81</v>
      </c>
      <c r="B3" s="90" t="s">
        <v>452</v>
      </c>
      <c r="C3" s="79"/>
      <c r="D3" s="132">
        <v>120</v>
      </c>
      <c r="E3" s="132">
        <f t="shared" ref="E3:E15" si="0">+MAX(F3:I3)</f>
        <v>78.000000000900002</v>
      </c>
      <c r="F3" s="130">
        <v>75.916750000600004</v>
      </c>
      <c r="G3" s="130">
        <v>78.000000000900002</v>
      </c>
      <c r="H3" s="130">
        <v>78.000000000900002</v>
      </c>
      <c r="I3" s="130">
        <v>41.070000000599997</v>
      </c>
      <c r="J3" s="125">
        <f t="shared" ref="J3:J15" si="1">+SUM(F3:I3)</f>
        <v>272.986750003</v>
      </c>
      <c r="K3" s="131">
        <f t="shared" ref="K3:K15" si="2">+E3/D3</f>
        <v>0.65000000000750002</v>
      </c>
      <c r="L3" s="83">
        <f t="shared" ref="L3:L15" si="3">+J3/D3</f>
        <v>2.2748895833583331</v>
      </c>
      <c r="M3" s="78">
        <v>4</v>
      </c>
      <c r="N3" s="78"/>
    </row>
    <row r="4" spans="1:14" x14ac:dyDescent="0.2">
      <c r="A4" s="342"/>
      <c r="B4" s="90" t="s">
        <v>453</v>
      </c>
      <c r="C4" s="79"/>
      <c r="D4" s="132">
        <v>90</v>
      </c>
      <c r="E4" s="132">
        <f t="shared" si="0"/>
        <v>78.000000000300005</v>
      </c>
      <c r="F4" s="130">
        <v>75.695599999999999</v>
      </c>
      <c r="G4" s="130">
        <v>78.000000000300005</v>
      </c>
      <c r="H4" s="130">
        <v>78.000000000300005</v>
      </c>
      <c r="I4" s="130">
        <v>41.255625000599998</v>
      </c>
      <c r="J4" s="125">
        <f t="shared" si="1"/>
        <v>272.95122500119999</v>
      </c>
      <c r="K4" s="131">
        <f t="shared" si="2"/>
        <v>0.86666666667000003</v>
      </c>
      <c r="L4" s="83">
        <f t="shared" si="3"/>
        <v>3.032791388902222</v>
      </c>
      <c r="M4" s="78">
        <v>4</v>
      </c>
      <c r="N4" s="78"/>
    </row>
    <row r="5" spans="1:14" x14ac:dyDescent="0.2">
      <c r="A5" s="342"/>
      <c r="B5" s="90" t="s">
        <v>454</v>
      </c>
      <c r="C5" s="79"/>
      <c r="D5" s="132">
        <v>90</v>
      </c>
      <c r="E5" s="132">
        <f t="shared" si="0"/>
        <v>78.000000000300005</v>
      </c>
      <c r="F5" s="130">
        <v>75.695599999999999</v>
      </c>
      <c r="G5" s="130">
        <v>78.000000000300005</v>
      </c>
      <c r="H5" s="130">
        <v>78.000000000300005</v>
      </c>
      <c r="I5" s="130">
        <v>46.770000000300001</v>
      </c>
      <c r="J5" s="125">
        <f t="shared" si="1"/>
        <v>278.4656000009</v>
      </c>
      <c r="K5" s="131">
        <f t="shared" si="2"/>
        <v>0.86666666667000003</v>
      </c>
      <c r="L5" s="83">
        <f t="shared" si="3"/>
        <v>3.094062222232222</v>
      </c>
      <c r="M5" s="78">
        <v>4</v>
      </c>
      <c r="N5" s="78"/>
    </row>
    <row r="6" spans="1:14" x14ac:dyDescent="0.2">
      <c r="A6" s="342"/>
      <c r="B6" s="90" t="s">
        <v>455</v>
      </c>
      <c r="C6" s="79"/>
      <c r="D6" s="132">
        <v>90</v>
      </c>
      <c r="E6" s="132">
        <f t="shared" si="0"/>
        <v>78.000000000300005</v>
      </c>
      <c r="F6" s="130">
        <v>75.695599999999999</v>
      </c>
      <c r="G6" s="130">
        <v>78.000000000300005</v>
      </c>
      <c r="H6" s="130">
        <v>78.000000000300005</v>
      </c>
      <c r="I6" s="130">
        <v>46.770000000300001</v>
      </c>
      <c r="J6" s="125">
        <f t="shared" si="1"/>
        <v>278.4656000009</v>
      </c>
      <c r="K6" s="131">
        <f t="shared" si="2"/>
        <v>0.86666666667000003</v>
      </c>
      <c r="L6" s="83">
        <f t="shared" si="3"/>
        <v>3.094062222232222</v>
      </c>
      <c r="M6" s="78">
        <v>4</v>
      </c>
      <c r="N6" s="78"/>
    </row>
    <row r="7" spans="1:14" x14ac:dyDescent="0.2">
      <c r="A7" s="342"/>
      <c r="B7" s="90" t="s">
        <v>456</v>
      </c>
      <c r="C7" s="79"/>
      <c r="D7" s="132">
        <v>90</v>
      </c>
      <c r="E7" s="132">
        <f t="shared" si="0"/>
        <v>78.000000000300005</v>
      </c>
      <c r="F7" s="130">
        <v>75.695599999999999</v>
      </c>
      <c r="G7" s="130">
        <v>78.000000000300005</v>
      </c>
      <c r="H7" s="130">
        <v>78.000000000300005</v>
      </c>
      <c r="I7" s="130">
        <v>41.255625000599998</v>
      </c>
      <c r="J7" s="125">
        <f t="shared" si="1"/>
        <v>272.95122500119999</v>
      </c>
      <c r="K7" s="131">
        <f t="shared" si="2"/>
        <v>0.86666666667000003</v>
      </c>
      <c r="L7" s="83">
        <f t="shared" si="3"/>
        <v>3.032791388902222</v>
      </c>
      <c r="M7" s="78">
        <v>4</v>
      </c>
      <c r="N7" s="78"/>
    </row>
    <row r="8" spans="1:14" x14ac:dyDescent="0.2">
      <c r="A8" s="342"/>
      <c r="B8" s="90" t="s">
        <v>457</v>
      </c>
      <c r="C8" s="79"/>
      <c r="D8" s="132">
        <v>120</v>
      </c>
      <c r="E8" s="132">
        <f t="shared" si="0"/>
        <v>78.000000000300005</v>
      </c>
      <c r="F8" s="130">
        <v>75.916749999999993</v>
      </c>
      <c r="G8" s="130">
        <v>78.000000000300005</v>
      </c>
      <c r="H8" s="130">
        <v>78.000000000300005</v>
      </c>
      <c r="I8" s="130">
        <v>41.070000000299999</v>
      </c>
      <c r="J8" s="125">
        <f t="shared" si="1"/>
        <v>272.98675000090003</v>
      </c>
      <c r="K8" s="131">
        <f t="shared" si="2"/>
        <v>0.65000000000250002</v>
      </c>
      <c r="L8" s="83">
        <f t="shared" si="3"/>
        <v>2.2748895833408338</v>
      </c>
      <c r="M8" s="78">
        <v>4</v>
      </c>
      <c r="N8" s="78"/>
    </row>
    <row r="9" spans="1:14" x14ac:dyDescent="0.2">
      <c r="A9" s="342"/>
      <c r="B9" s="90" t="s">
        <v>458</v>
      </c>
      <c r="C9" s="79"/>
      <c r="D9" s="132">
        <v>105</v>
      </c>
      <c r="E9" s="132">
        <f t="shared" si="0"/>
        <v>64.999999999600007</v>
      </c>
      <c r="F9" s="130">
        <v>63.415500000000002</v>
      </c>
      <c r="G9" s="130">
        <v>64.999999999600007</v>
      </c>
      <c r="H9" s="130">
        <v>64.999999999600007</v>
      </c>
      <c r="I9" s="130">
        <v>34.225000000000001</v>
      </c>
      <c r="J9" s="125">
        <f t="shared" si="1"/>
        <v>227.64049999919999</v>
      </c>
      <c r="K9" s="131">
        <f t="shared" si="2"/>
        <v>0.61904761904380956</v>
      </c>
      <c r="L9" s="83">
        <f t="shared" si="3"/>
        <v>2.1680047618971425</v>
      </c>
      <c r="M9" s="78">
        <v>4</v>
      </c>
      <c r="N9" s="78"/>
    </row>
    <row r="10" spans="1:14" x14ac:dyDescent="0.2">
      <c r="A10" s="342"/>
      <c r="B10" s="90" t="s">
        <v>459</v>
      </c>
      <c r="C10" s="79"/>
      <c r="D10" s="132">
        <v>75</v>
      </c>
      <c r="E10" s="132">
        <f t="shared" si="0"/>
        <v>64.999999999600007</v>
      </c>
      <c r="F10" s="130">
        <v>63.196849999999998</v>
      </c>
      <c r="G10" s="130">
        <v>64.999999999600007</v>
      </c>
      <c r="H10" s="130">
        <v>64.999999999600007</v>
      </c>
      <c r="I10" s="130">
        <v>34.410625000300001</v>
      </c>
      <c r="J10" s="125">
        <f t="shared" si="1"/>
        <v>227.60747499950003</v>
      </c>
      <c r="K10" s="131">
        <f t="shared" si="2"/>
        <v>0.86666666666133341</v>
      </c>
      <c r="L10" s="83">
        <f t="shared" si="3"/>
        <v>3.034766333326667</v>
      </c>
      <c r="M10" s="78">
        <v>4</v>
      </c>
      <c r="N10" s="78"/>
    </row>
    <row r="11" spans="1:14" x14ac:dyDescent="0.2">
      <c r="A11" s="342"/>
      <c r="B11" s="90" t="s">
        <v>460</v>
      </c>
      <c r="C11" s="79"/>
      <c r="D11" s="132">
        <v>75</v>
      </c>
      <c r="E11" s="132">
        <f t="shared" si="0"/>
        <v>64.999999999600007</v>
      </c>
      <c r="F11" s="130">
        <v>63.196849999999998</v>
      </c>
      <c r="G11" s="130">
        <v>64.999999999600007</v>
      </c>
      <c r="H11" s="130">
        <v>64.999999999600007</v>
      </c>
      <c r="I11" s="130">
        <v>38.974999999600001</v>
      </c>
      <c r="J11" s="125">
        <f t="shared" si="1"/>
        <v>232.17184999880004</v>
      </c>
      <c r="K11" s="131">
        <f t="shared" si="2"/>
        <v>0.86666666666133341</v>
      </c>
      <c r="L11" s="83">
        <f t="shared" si="3"/>
        <v>3.095624666650667</v>
      </c>
      <c r="M11" s="78">
        <v>4</v>
      </c>
      <c r="N11" s="78"/>
    </row>
    <row r="12" spans="1:14" x14ac:dyDescent="0.2">
      <c r="A12" s="342"/>
      <c r="B12" s="90" t="s">
        <v>461</v>
      </c>
      <c r="C12" s="79"/>
      <c r="D12" s="132">
        <v>75</v>
      </c>
      <c r="E12" s="132">
        <f t="shared" si="0"/>
        <v>64.999999999600007</v>
      </c>
      <c r="F12" s="130">
        <v>63.196849999999998</v>
      </c>
      <c r="G12" s="130">
        <v>64.999999999600007</v>
      </c>
      <c r="H12" s="130">
        <v>64.999999999600007</v>
      </c>
      <c r="I12" s="130">
        <v>38.974999999600001</v>
      </c>
      <c r="J12" s="125">
        <f t="shared" si="1"/>
        <v>232.17184999880004</v>
      </c>
      <c r="K12" s="131">
        <f t="shared" si="2"/>
        <v>0.86666666666133341</v>
      </c>
      <c r="L12" s="83">
        <f t="shared" si="3"/>
        <v>3.095624666650667</v>
      </c>
      <c r="M12" s="78">
        <v>4</v>
      </c>
      <c r="N12" s="78"/>
    </row>
    <row r="13" spans="1:14" x14ac:dyDescent="0.2">
      <c r="A13" s="342"/>
      <c r="B13" s="90" t="s">
        <v>462</v>
      </c>
      <c r="C13" s="79"/>
      <c r="D13" s="132">
        <v>75</v>
      </c>
      <c r="E13" s="132">
        <f t="shared" si="0"/>
        <v>64.999999999600007</v>
      </c>
      <c r="F13" s="130">
        <v>63.196849999999998</v>
      </c>
      <c r="G13" s="130">
        <v>64.999999999600007</v>
      </c>
      <c r="H13" s="130">
        <v>64.999999999600007</v>
      </c>
      <c r="I13" s="130">
        <v>38.974999999600001</v>
      </c>
      <c r="J13" s="125">
        <f t="shared" si="1"/>
        <v>232.17184999880004</v>
      </c>
      <c r="K13" s="131">
        <f t="shared" si="2"/>
        <v>0.86666666666133341</v>
      </c>
      <c r="L13" s="83">
        <f t="shared" si="3"/>
        <v>3.095624666650667</v>
      </c>
      <c r="M13" s="78">
        <v>4</v>
      </c>
      <c r="N13" s="78"/>
    </row>
    <row r="14" spans="1:14" x14ac:dyDescent="0.2">
      <c r="A14" s="342"/>
      <c r="B14" s="90" t="s">
        <v>463</v>
      </c>
      <c r="C14" s="79"/>
      <c r="D14" s="132">
        <v>75</v>
      </c>
      <c r="E14" s="132">
        <f t="shared" si="0"/>
        <v>64.999999999600007</v>
      </c>
      <c r="F14" s="130">
        <v>63.196849999999998</v>
      </c>
      <c r="G14" s="130">
        <v>64.999999999600007</v>
      </c>
      <c r="H14" s="130">
        <v>64.999999999600007</v>
      </c>
      <c r="I14" s="130">
        <v>34.410625000300001</v>
      </c>
      <c r="J14" s="125">
        <f t="shared" si="1"/>
        <v>227.60747499950003</v>
      </c>
      <c r="K14" s="131">
        <f t="shared" si="2"/>
        <v>0.86666666666133341</v>
      </c>
      <c r="L14" s="83">
        <f t="shared" si="3"/>
        <v>3.034766333326667</v>
      </c>
      <c r="M14" s="78">
        <v>4</v>
      </c>
      <c r="N14" s="78"/>
    </row>
    <row r="15" spans="1:14" x14ac:dyDescent="0.2">
      <c r="A15" s="342"/>
      <c r="B15" s="90" t="s">
        <v>464</v>
      </c>
      <c r="C15" s="79"/>
      <c r="D15" s="132">
        <v>105</v>
      </c>
      <c r="E15" s="132">
        <f t="shared" si="0"/>
        <v>64.999999999600007</v>
      </c>
      <c r="F15" s="130">
        <v>63.436250000000001</v>
      </c>
      <c r="G15" s="130">
        <v>64.999999999600007</v>
      </c>
      <c r="H15" s="130">
        <v>64.999999999600007</v>
      </c>
      <c r="I15" s="130">
        <v>34.225000000000001</v>
      </c>
      <c r="J15" s="125">
        <f t="shared" si="1"/>
        <v>227.66124999920001</v>
      </c>
      <c r="K15" s="131">
        <f t="shared" si="2"/>
        <v>0.61904761904380956</v>
      </c>
      <c r="L15" s="83">
        <f t="shared" si="3"/>
        <v>2.1682023809447619</v>
      </c>
      <c r="M15" s="78">
        <v>4</v>
      </c>
    </row>
    <row r="16" spans="1:14" x14ac:dyDescent="0.2">
      <c r="A16" s="76" t="s">
        <v>225</v>
      </c>
      <c r="B16" s="92">
        <v>13</v>
      </c>
      <c r="C16" s="79"/>
      <c r="D16" s="136">
        <f>SUM(D3:D15)</f>
        <v>1185</v>
      </c>
      <c r="E16" s="80">
        <f>SUM(E3:E15)</f>
        <v>922.99999999960039</v>
      </c>
      <c r="F16" s="133" t="s">
        <v>237</v>
      </c>
      <c r="G16" s="133" t="s">
        <v>237</v>
      </c>
      <c r="H16" s="133" t="s">
        <v>237</v>
      </c>
      <c r="I16" s="133" t="s">
        <v>237</v>
      </c>
      <c r="J16" s="125">
        <f>+SUM(J3:J15)</f>
        <v>3255.8394000019007</v>
      </c>
      <c r="K16" s="131">
        <f>+E17/D17</f>
        <v>0.77890295358649786</v>
      </c>
      <c r="L16" s="83">
        <f>+J16/D17</f>
        <v>2.7475437974699584</v>
      </c>
      <c r="M16" s="78">
        <f>+MAX(M3:M15)</f>
        <v>4</v>
      </c>
    </row>
    <row r="17" spans="4:12" x14ac:dyDescent="0.2">
      <c r="D17" s="134">
        <f>'Chỉ tiêu tổng thể'!D27</f>
        <v>1185</v>
      </c>
      <c r="E17" s="128">
        <f>'Chỉ tiêu tổng thể'!H27</f>
        <v>923</v>
      </c>
      <c r="J17" s="137">
        <f>'Chỉ tiêu tổng thể'!I27</f>
        <v>3255.8</v>
      </c>
    </row>
    <row r="26" spans="4:12" x14ac:dyDescent="0.2">
      <c r="L26" s="88"/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7883-EABD-4215-A4F8-18CC306AC522}">
  <dimension ref="A1:N26"/>
  <sheetViews>
    <sheetView zoomScale="130" zoomScaleNormal="130" workbookViewId="0">
      <selection activeCell="G30" sqref="G3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84</v>
      </c>
      <c r="B3" s="90" t="s">
        <v>465</v>
      </c>
      <c r="C3" s="78"/>
      <c r="D3" s="78">
        <v>112</v>
      </c>
      <c r="E3" s="79">
        <f t="shared" ref="E3:E15" si="0">+MAX(F3:I3)</f>
        <v>69.999999997800003</v>
      </c>
      <c r="F3" s="130">
        <v>68.408649999700003</v>
      </c>
      <c r="G3" s="130">
        <v>69.999999997800003</v>
      </c>
      <c r="H3" s="130">
        <v>69.999999997800003</v>
      </c>
      <c r="I3" s="130">
        <v>36.700000000000003</v>
      </c>
      <c r="J3" s="125">
        <f t="shared" ref="J3:J15" si="1">+SUM(F3:I3)</f>
        <v>245.10864999529997</v>
      </c>
      <c r="K3" s="131">
        <f t="shared" ref="K3:K15" si="2">+E3/D3</f>
        <v>0.62499999998035716</v>
      </c>
      <c r="L3" s="83">
        <f t="shared" ref="L3:L15" si="3">+J3/D3</f>
        <v>2.1884700892437499</v>
      </c>
      <c r="M3" s="78">
        <v>4</v>
      </c>
      <c r="N3" s="78"/>
    </row>
    <row r="4" spans="1:14" x14ac:dyDescent="0.2">
      <c r="A4" s="342"/>
      <c r="B4" s="90" t="s">
        <v>466</v>
      </c>
      <c r="C4" s="78"/>
      <c r="D4" s="78">
        <v>80</v>
      </c>
      <c r="E4" s="79">
        <f t="shared" si="0"/>
        <v>69.999999997800003</v>
      </c>
      <c r="F4" s="130">
        <v>68.1910999997</v>
      </c>
      <c r="G4" s="130">
        <v>69.999999997800003</v>
      </c>
      <c r="H4" s="130">
        <v>69.999999997800003</v>
      </c>
      <c r="I4" s="130">
        <v>36.9</v>
      </c>
      <c r="J4" s="125">
        <f t="shared" si="1"/>
        <v>245.09109999530003</v>
      </c>
      <c r="K4" s="131">
        <f t="shared" si="2"/>
        <v>0.8749999999725</v>
      </c>
      <c r="L4" s="83">
        <f t="shared" si="3"/>
        <v>3.0636387499412505</v>
      </c>
      <c r="M4" s="78">
        <v>4</v>
      </c>
      <c r="N4" s="78"/>
    </row>
    <row r="5" spans="1:14" x14ac:dyDescent="0.2">
      <c r="A5" s="342"/>
      <c r="B5" s="90" t="s">
        <v>467</v>
      </c>
      <c r="C5" s="78"/>
      <c r="D5" s="78">
        <v>80</v>
      </c>
      <c r="E5" s="79">
        <f t="shared" si="0"/>
        <v>69.999999997800003</v>
      </c>
      <c r="F5" s="130">
        <v>68.1910999997</v>
      </c>
      <c r="G5" s="130">
        <v>69.999999997800003</v>
      </c>
      <c r="H5" s="130">
        <v>69.999999997800003</v>
      </c>
      <c r="I5" s="130">
        <v>41.474999998199998</v>
      </c>
      <c r="J5" s="125">
        <f t="shared" si="1"/>
        <v>249.66609999350001</v>
      </c>
      <c r="K5" s="131">
        <f t="shared" si="2"/>
        <v>0.8749999999725</v>
      </c>
      <c r="L5" s="83">
        <f t="shared" si="3"/>
        <v>3.1208262499187502</v>
      </c>
      <c r="M5" s="78">
        <v>4</v>
      </c>
      <c r="N5" s="78"/>
    </row>
    <row r="6" spans="1:14" x14ac:dyDescent="0.2">
      <c r="A6" s="342"/>
      <c r="B6" s="90" t="s">
        <v>468</v>
      </c>
      <c r="C6" s="78"/>
      <c r="D6" s="78">
        <v>80</v>
      </c>
      <c r="E6" s="79">
        <f t="shared" si="0"/>
        <v>69.999999997800003</v>
      </c>
      <c r="F6" s="130">
        <v>68.1910999997</v>
      </c>
      <c r="G6" s="130">
        <v>69.999999997800003</v>
      </c>
      <c r="H6" s="130">
        <v>69.999999997800003</v>
      </c>
      <c r="I6" s="130">
        <v>41.474999998199998</v>
      </c>
      <c r="J6" s="125">
        <f t="shared" si="1"/>
        <v>249.66609999350001</v>
      </c>
      <c r="K6" s="131">
        <f t="shared" si="2"/>
        <v>0.8749999999725</v>
      </c>
      <c r="L6" s="83">
        <f t="shared" si="3"/>
        <v>3.1208262499187502</v>
      </c>
      <c r="M6" s="78">
        <v>4</v>
      </c>
      <c r="N6" s="78"/>
    </row>
    <row r="7" spans="1:14" x14ac:dyDescent="0.2">
      <c r="A7" s="342"/>
      <c r="B7" s="90" t="s">
        <v>469</v>
      </c>
      <c r="C7" s="78"/>
      <c r="D7" s="78">
        <v>80</v>
      </c>
      <c r="E7" s="79">
        <f t="shared" si="0"/>
        <v>69.999999997800003</v>
      </c>
      <c r="F7" s="130">
        <v>68.1910999997</v>
      </c>
      <c r="G7" s="130">
        <v>69.999999997800003</v>
      </c>
      <c r="H7" s="130">
        <v>69.999999997800003</v>
      </c>
      <c r="I7" s="130">
        <v>36.919749999899999</v>
      </c>
      <c r="J7" s="125">
        <f t="shared" si="1"/>
        <v>245.11084999520003</v>
      </c>
      <c r="K7" s="131">
        <f t="shared" si="2"/>
        <v>0.8749999999725</v>
      </c>
      <c r="L7" s="83">
        <f t="shared" si="3"/>
        <v>3.0638856249400002</v>
      </c>
      <c r="M7" s="78">
        <v>4</v>
      </c>
      <c r="N7" s="78"/>
    </row>
    <row r="8" spans="1:14" x14ac:dyDescent="0.2">
      <c r="A8" s="342"/>
      <c r="B8" s="90" t="s">
        <v>470</v>
      </c>
      <c r="C8" s="78"/>
      <c r="D8" s="78">
        <v>112</v>
      </c>
      <c r="E8" s="79">
        <f t="shared" si="0"/>
        <v>69.999999997800003</v>
      </c>
      <c r="F8" s="130">
        <v>68.408649999700003</v>
      </c>
      <c r="G8" s="130">
        <v>69.999999997800003</v>
      </c>
      <c r="H8" s="130">
        <v>69.999999997800003</v>
      </c>
      <c r="I8" s="130">
        <v>36.725000000000001</v>
      </c>
      <c r="J8" s="125">
        <f t="shared" si="1"/>
        <v>245.13364999529998</v>
      </c>
      <c r="K8" s="131">
        <f t="shared" si="2"/>
        <v>0.62499999998035716</v>
      </c>
      <c r="L8" s="83">
        <f t="shared" si="3"/>
        <v>2.188693303529464</v>
      </c>
      <c r="M8" s="78">
        <v>4</v>
      </c>
      <c r="N8" s="78"/>
    </row>
    <row r="9" spans="1:14" x14ac:dyDescent="0.2">
      <c r="A9" s="342"/>
      <c r="B9" s="90" t="s">
        <v>471</v>
      </c>
      <c r="C9" s="78"/>
      <c r="D9" s="78">
        <v>91</v>
      </c>
      <c r="E9" s="79">
        <f t="shared" si="0"/>
        <v>54</v>
      </c>
      <c r="F9" s="130">
        <v>52.66675</v>
      </c>
      <c r="G9" s="130">
        <v>54</v>
      </c>
      <c r="H9" s="130">
        <v>54</v>
      </c>
      <c r="I9" s="130">
        <v>27.855</v>
      </c>
      <c r="J9" s="125">
        <f t="shared" si="1"/>
        <v>188.52175</v>
      </c>
      <c r="K9" s="131">
        <f t="shared" si="2"/>
        <v>0.59340659340659341</v>
      </c>
      <c r="L9" s="83">
        <f t="shared" si="3"/>
        <v>2.0716675824175823</v>
      </c>
      <c r="M9" s="78">
        <v>4</v>
      </c>
      <c r="N9" s="78"/>
    </row>
    <row r="10" spans="1:14" x14ac:dyDescent="0.2">
      <c r="A10" s="342"/>
      <c r="B10" s="90" t="s">
        <v>472</v>
      </c>
      <c r="C10" s="78"/>
      <c r="D10" s="78">
        <v>63</v>
      </c>
      <c r="E10" s="79">
        <f t="shared" si="0"/>
        <v>54</v>
      </c>
      <c r="F10" s="130">
        <v>52.445599999999999</v>
      </c>
      <c r="G10" s="130">
        <v>54</v>
      </c>
      <c r="H10" s="130">
        <v>54</v>
      </c>
      <c r="I10" s="130">
        <v>32.130000000000003</v>
      </c>
      <c r="J10" s="125">
        <f t="shared" si="1"/>
        <v>192.57560000000001</v>
      </c>
      <c r="K10" s="131">
        <f t="shared" si="2"/>
        <v>0.8571428571428571</v>
      </c>
      <c r="L10" s="83">
        <f t="shared" si="3"/>
        <v>3.0567555555555557</v>
      </c>
      <c r="M10" s="78">
        <v>4</v>
      </c>
      <c r="N10" s="78"/>
    </row>
    <row r="11" spans="1:14" x14ac:dyDescent="0.2">
      <c r="A11" s="342"/>
      <c r="B11" s="90" t="s">
        <v>473</v>
      </c>
      <c r="C11" s="78"/>
      <c r="D11" s="78">
        <v>63</v>
      </c>
      <c r="E11" s="79">
        <f t="shared" si="0"/>
        <v>54</v>
      </c>
      <c r="F11" s="130">
        <v>52.445599999999999</v>
      </c>
      <c r="G11" s="130">
        <v>54</v>
      </c>
      <c r="H11" s="130">
        <v>54</v>
      </c>
      <c r="I11" s="130">
        <v>28.040625000399999</v>
      </c>
      <c r="J11" s="125">
        <f t="shared" si="1"/>
        <v>188.4862250004</v>
      </c>
      <c r="K11" s="131">
        <f t="shared" si="2"/>
        <v>0.8571428571428571</v>
      </c>
      <c r="L11" s="83">
        <f t="shared" si="3"/>
        <v>2.9918448412761904</v>
      </c>
      <c r="M11" s="78">
        <v>4</v>
      </c>
      <c r="N11" s="78"/>
    </row>
    <row r="12" spans="1:14" x14ac:dyDescent="0.2">
      <c r="A12" s="342"/>
      <c r="B12" s="90" t="s">
        <v>474</v>
      </c>
      <c r="C12" s="78"/>
      <c r="D12" s="78">
        <v>63</v>
      </c>
      <c r="E12" s="79">
        <f t="shared" si="0"/>
        <v>54</v>
      </c>
      <c r="F12" s="130">
        <v>52.445599999999999</v>
      </c>
      <c r="G12" s="130">
        <v>54</v>
      </c>
      <c r="H12" s="130">
        <v>54</v>
      </c>
      <c r="I12" s="130">
        <v>28.040625000399999</v>
      </c>
      <c r="J12" s="125">
        <f t="shared" si="1"/>
        <v>188.4862250004</v>
      </c>
      <c r="K12" s="131">
        <f t="shared" si="2"/>
        <v>0.8571428571428571</v>
      </c>
      <c r="L12" s="83">
        <f t="shared" si="3"/>
        <v>2.9918448412761904</v>
      </c>
      <c r="M12" s="78">
        <v>4</v>
      </c>
      <c r="N12" s="78"/>
    </row>
    <row r="13" spans="1:14" x14ac:dyDescent="0.2">
      <c r="A13" s="342"/>
      <c r="B13" s="90" t="s">
        <v>475</v>
      </c>
      <c r="C13" s="78"/>
      <c r="D13" s="78">
        <v>63</v>
      </c>
      <c r="E13" s="79">
        <f t="shared" si="0"/>
        <v>54</v>
      </c>
      <c r="F13" s="130">
        <v>52.445599999999999</v>
      </c>
      <c r="G13" s="130">
        <v>54</v>
      </c>
      <c r="H13" s="130">
        <v>54</v>
      </c>
      <c r="I13" s="130">
        <v>32.130000000000003</v>
      </c>
      <c r="J13" s="125">
        <f t="shared" si="1"/>
        <v>192.57560000000001</v>
      </c>
      <c r="K13" s="131">
        <f t="shared" si="2"/>
        <v>0.8571428571428571</v>
      </c>
      <c r="L13" s="83">
        <f t="shared" si="3"/>
        <v>3.0567555555555557</v>
      </c>
      <c r="M13" s="78">
        <v>4</v>
      </c>
      <c r="N13" s="78"/>
    </row>
    <row r="14" spans="1:14" x14ac:dyDescent="0.2">
      <c r="A14" s="342"/>
      <c r="B14" s="90" t="s">
        <v>476</v>
      </c>
      <c r="C14" s="78"/>
      <c r="D14" s="78">
        <v>63</v>
      </c>
      <c r="E14" s="79">
        <f t="shared" si="0"/>
        <v>54</v>
      </c>
      <c r="F14" s="130">
        <v>52.445599999999999</v>
      </c>
      <c r="G14" s="130">
        <v>54</v>
      </c>
      <c r="H14" s="130">
        <v>54</v>
      </c>
      <c r="I14" s="130">
        <v>32.130000000000003</v>
      </c>
      <c r="J14" s="125">
        <f t="shared" si="1"/>
        <v>192.57560000000001</v>
      </c>
      <c r="K14" s="131">
        <f t="shared" si="2"/>
        <v>0.8571428571428571</v>
      </c>
      <c r="L14" s="83">
        <f t="shared" si="3"/>
        <v>3.0567555555555557</v>
      </c>
      <c r="M14" s="78">
        <v>4</v>
      </c>
      <c r="N14" s="78"/>
    </row>
    <row r="15" spans="1:14" x14ac:dyDescent="0.2">
      <c r="A15" s="342"/>
      <c r="B15" s="90" t="s">
        <v>477</v>
      </c>
      <c r="C15" s="78"/>
      <c r="D15" s="78">
        <v>91</v>
      </c>
      <c r="E15" s="138">
        <f t="shared" si="0"/>
        <v>54</v>
      </c>
      <c r="F15" s="130">
        <v>52.66675</v>
      </c>
      <c r="G15" s="130">
        <v>54</v>
      </c>
      <c r="H15" s="130">
        <v>54</v>
      </c>
      <c r="I15" s="130">
        <v>27.855</v>
      </c>
      <c r="J15" s="125">
        <f t="shared" si="1"/>
        <v>188.52175</v>
      </c>
      <c r="K15" s="131">
        <f t="shared" si="2"/>
        <v>0.59340659340659341</v>
      </c>
      <c r="L15" s="83">
        <f t="shared" si="3"/>
        <v>2.0716675824175823</v>
      </c>
      <c r="M15" s="78">
        <v>4</v>
      </c>
    </row>
    <row r="16" spans="1:14" x14ac:dyDescent="0.2">
      <c r="A16" s="76" t="s">
        <v>225</v>
      </c>
      <c r="B16" s="92">
        <v>13</v>
      </c>
      <c r="C16" s="78"/>
      <c r="D16" s="139">
        <f>SUM(D3:D15)</f>
        <v>1041</v>
      </c>
      <c r="E16" s="125">
        <f>SUM(E3:E15)</f>
        <v>797.99999998680005</v>
      </c>
      <c r="F16" s="126" t="s">
        <v>237</v>
      </c>
      <c r="G16" s="85" t="s">
        <v>237</v>
      </c>
      <c r="H16" s="85" t="s">
        <v>237</v>
      </c>
      <c r="I16" s="85" t="s">
        <v>237</v>
      </c>
      <c r="J16" s="127">
        <f>+SUM(J3:J15)</f>
        <v>2811.5191999689</v>
      </c>
      <c r="K16" s="82">
        <f>+E17/D17</f>
        <v>0.7665706051873199</v>
      </c>
      <c r="L16" s="83">
        <f>+J16/D17</f>
        <v>2.7007869356089338</v>
      </c>
      <c r="M16" s="78">
        <f>+MAX(M3:M15)</f>
        <v>4</v>
      </c>
    </row>
    <row r="17" spans="4:13" x14ac:dyDescent="0.2">
      <c r="D17" s="101">
        <f>'Chỉ tiêu tổng thể'!D28</f>
        <v>1041</v>
      </c>
      <c r="E17" s="128">
        <f>'Chỉ tiêu tổng thể'!H28</f>
        <v>798</v>
      </c>
      <c r="J17" s="89">
        <v>2811.5</v>
      </c>
    </row>
    <row r="26" spans="4:13" x14ac:dyDescent="0.2">
      <c r="M26" s="116"/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7EFB0-1511-4927-A86C-AD9A2DF42505}">
  <dimension ref="A1:N17"/>
  <sheetViews>
    <sheetView zoomScale="115" zoomScaleNormal="115" workbookViewId="0">
      <selection activeCell="K29" sqref="K29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87</v>
      </c>
      <c r="B3" s="90" t="s">
        <v>478</v>
      </c>
      <c r="C3" s="78"/>
      <c r="D3" s="83">
        <v>112</v>
      </c>
      <c r="E3" s="79">
        <f t="shared" ref="E3:E15" si="0">+MAX(F3:I3)</f>
        <v>69.999999997800003</v>
      </c>
      <c r="F3" s="130">
        <v>68.408649999700003</v>
      </c>
      <c r="G3" s="130">
        <v>69.999999997800003</v>
      </c>
      <c r="H3" s="130">
        <v>69.999999997800003</v>
      </c>
      <c r="I3" s="130">
        <v>36.700000000000003</v>
      </c>
      <c r="J3" s="125">
        <f t="shared" ref="J3:J15" si="1">+SUM(F3:I3)</f>
        <v>245.10864999529997</v>
      </c>
      <c r="K3" s="131">
        <f t="shared" ref="K3:K15" si="2">+E3/D3</f>
        <v>0.62499999998035716</v>
      </c>
      <c r="L3" s="83">
        <f t="shared" ref="L3:L15" si="3">+J3/D3</f>
        <v>2.1884700892437499</v>
      </c>
      <c r="M3" s="78">
        <v>4</v>
      </c>
      <c r="N3" s="78"/>
    </row>
    <row r="4" spans="1:14" x14ac:dyDescent="0.2">
      <c r="A4" s="342"/>
      <c r="B4" s="90" t="s">
        <v>479</v>
      </c>
      <c r="C4" s="78"/>
      <c r="D4" s="83">
        <v>80</v>
      </c>
      <c r="E4" s="79">
        <f t="shared" si="0"/>
        <v>69.999999997800003</v>
      </c>
      <c r="F4" s="130">
        <v>68.1910999997</v>
      </c>
      <c r="G4" s="130">
        <v>69.999999997800003</v>
      </c>
      <c r="H4" s="130">
        <v>69.999999997800003</v>
      </c>
      <c r="I4" s="130">
        <v>36.9</v>
      </c>
      <c r="J4" s="125">
        <f t="shared" si="1"/>
        <v>245.09109999530003</v>
      </c>
      <c r="K4" s="131">
        <f t="shared" si="2"/>
        <v>0.8749999999725</v>
      </c>
      <c r="L4" s="83">
        <f t="shared" si="3"/>
        <v>3.0636387499412505</v>
      </c>
      <c r="M4" s="78">
        <v>4</v>
      </c>
      <c r="N4" s="78"/>
    </row>
    <row r="5" spans="1:14" x14ac:dyDescent="0.2">
      <c r="A5" s="342"/>
      <c r="B5" s="90" t="s">
        <v>480</v>
      </c>
      <c r="C5" s="78"/>
      <c r="D5" s="83">
        <v>80</v>
      </c>
      <c r="E5" s="79">
        <f t="shared" si="0"/>
        <v>69.999999997800003</v>
      </c>
      <c r="F5" s="130">
        <v>68.1910999997</v>
      </c>
      <c r="G5" s="130">
        <v>69.999999997800003</v>
      </c>
      <c r="H5" s="130">
        <v>69.999999997800003</v>
      </c>
      <c r="I5" s="130">
        <v>41.474999998199998</v>
      </c>
      <c r="J5" s="125">
        <f t="shared" si="1"/>
        <v>249.66609999350001</v>
      </c>
      <c r="K5" s="131">
        <f t="shared" si="2"/>
        <v>0.8749999999725</v>
      </c>
      <c r="L5" s="83">
        <f t="shared" si="3"/>
        <v>3.1208262499187502</v>
      </c>
      <c r="M5" s="78">
        <v>4</v>
      </c>
      <c r="N5" s="78"/>
    </row>
    <row r="6" spans="1:14" x14ac:dyDescent="0.2">
      <c r="A6" s="342"/>
      <c r="B6" s="90" t="s">
        <v>481</v>
      </c>
      <c r="C6" s="78"/>
      <c r="D6" s="83">
        <v>80</v>
      </c>
      <c r="E6" s="79">
        <f t="shared" si="0"/>
        <v>69.999999997800003</v>
      </c>
      <c r="F6" s="130">
        <v>68.1910999997</v>
      </c>
      <c r="G6" s="130">
        <v>69.999999997800003</v>
      </c>
      <c r="H6" s="130">
        <v>69.999999997800003</v>
      </c>
      <c r="I6" s="130">
        <v>41.474999998199998</v>
      </c>
      <c r="J6" s="125">
        <f t="shared" si="1"/>
        <v>249.66609999350001</v>
      </c>
      <c r="K6" s="131">
        <f t="shared" si="2"/>
        <v>0.8749999999725</v>
      </c>
      <c r="L6" s="83">
        <f t="shared" si="3"/>
        <v>3.1208262499187502</v>
      </c>
      <c r="M6" s="78">
        <v>4</v>
      </c>
      <c r="N6" s="78"/>
    </row>
    <row r="7" spans="1:14" x14ac:dyDescent="0.2">
      <c r="A7" s="342"/>
      <c r="B7" s="90" t="s">
        <v>482</v>
      </c>
      <c r="C7" s="78"/>
      <c r="D7" s="83">
        <v>80</v>
      </c>
      <c r="E7" s="79">
        <f t="shared" si="0"/>
        <v>69.999999997800003</v>
      </c>
      <c r="F7" s="130">
        <v>68.1910999997</v>
      </c>
      <c r="G7" s="130">
        <v>69.999999997800003</v>
      </c>
      <c r="H7" s="130">
        <v>69.999999997800003</v>
      </c>
      <c r="I7" s="130">
        <v>36.919749999899999</v>
      </c>
      <c r="J7" s="125">
        <f t="shared" si="1"/>
        <v>245.11084999520003</v>
      </c>
      <c r="K7" s="131">
        <f t="shared" si="2"/>
        <v>0.8749999999725</v>
      </c>
      <c r="L7" s="83">
        <f t="shared" si="3"/>
        <v>3.0638856249400002</v>
      </c>
      <c r="M7" s="78">
        <v>4</v>
      </c>
      <c r="N7" s="78"/>
    </row>
    <row r="8" spans="1:14" x14ac:dyDescent="0.2">
      <c r="A8" s="342"/>
      <c r="B8" s="90" t="s">
        <v>483</v>
      </c>
      <c r="C8" s="78"/>
      <c r="D8" s="83">
        <v>112</v>
      </c>
      <c r="E8" s="79">
        <f t="shared" si="0"/>
        <v>69.999999997800003</v>
      </c>
      <c r="F8" s="130">
        <v>68.408649999700003</v>
      </c>
      <c r="G8" s="130">
        <v>69.999999997800003</v>
      </c>
      <c r="H8" s="130">
        <v>69.999999997800003</v>
      </c>
      <c r="I8" s="130">
        <v>36.725000000000001</v>
      </c>
      <c r="J8" s="125">
        <f t="shared" si="1"/>
        <v>245.13364999529998</v>
      </c>
      <c r="K8" s="131">
        <f t="shared" si="2"/>
        <v>0.62499999998035716</v>
      </c>
      <c r="L8" s="83">
        <f t="shared" si="3"/>
        <v>2.188693303529464</v>
      </c>
      <c r="M8" s="78">
        <v>4</v>
      </c>
      <c r="N8" s="78"/>
    </row>
    <row r="9" spans="1:14" x14ac:dyDescent="0.2">
      <c r="A9" s="342"/>
      <c r="B9" s="90" t="s">
        <v>484</v>
      </c>
      <c r="C9" s="78"/>
      <c r="D9" s="83">
        <v>91</v>
      </c>
      <c r="E9" s="79">
        <f t="shared" si="0"/>
        <v>54</v>
      </c>
      <c r="F9" s="130">
        <v>52.66675</v>
      </c>
      <c r="G9" s="130">
        <v>54</v>
      </c>
      <c r="H9" s="130">
        <v>54</v>
      </c>
      <c r="I9" s="130">
        <v>27.855</v>
      </c>
      <c r="J9" s="125">
        <f t="shared" si="1"/>
        <v>188.52175</v>
      </c>
      <c r="K9" s="131">
        <f t="shared" si="2"/>
        <v>0.59340659340659341</v>
      </c>
      <c r="L9" s="83">
        <f t="shared" si="3"/>
        <v>2.0716675824175823</v>
      </c>
      <c r="M9" s="78">
        <v>4</v>
      </c>
      <c r="N9" s="78"/>
    </row>
    <row r="10" spans="1:14" x14ac:dyDescent="0.2">
      <c r="A10" s="342"/>
      <c r="B10" s="90" t="s">
        <v>485</v>
      </c>
      <c r="C10" s="78"/>
      <c r="D10" s="83">
        <v>63</v>
      </c>
      <c r="E10" s="79">
        <f t="shared" si="0"/>
        <v>54</v>
      </c>
      <c r="F10" s="130">
        <v>52.445599999999999</v>
      </c>
      <c r="G10" s="130">
        <v>54</v>
      </c>
      <c r="H10" s="130">
        <v>54</v>
      </c>
      <c r="I10" s="130">
        <v>32.130000000000003</v>
      </c>
      <c r="J10" s="125">
        <f t="shared" si="1"/>
        <v>192.57560000000001</v>
      </c>
      <c r="K10" s="131">
        <f t="shared" si="2"/>
        <v>0.8571428571428571</v>
      </c>
      <c r="L10" s="83">
        <f t="shared" si="3"/>
        <v>3.0567555555555557</v>
      </c>
      <c r="M10" s="78">
        <v>4</v>
      </c>
      <c r="N10" s="78"/>
    </row>
    <row r="11" spans="1:14" x14ac:dyDescent="0.2">
      <c r="A11" s="342"/>
      <c r="B11" s="90" t="s">
        <v>486</v>
      </c>
      <c r="C11" s="78"/>
      <c r="D11" s="83">
        <v>63</v>
      </c>
      <c r="E11" s="79">
        <f t="shared" si="0"/>
        <v>54</v>
      </c>
      <c r="F11" s="130">
        <v>52.445599999999999</v>
      </c>
      <c r="G11" s="130">
        <v>54</v>
      </c>
      <c r="H11" s="130">
        <v>54</v>
      </c>
      <c r="I11" s="130">
        <v>28.040625000399999</v>
      </c>
      <c r="J11" s="125">
        <f t="shared" si="1"/>
        <v>188.4862250004</v>
      </c>
      <c r="K11" s="131">
        <f t="shared" si="2"/>
        <v>0.8571428571428571</v>
      </c>
      <c r="L11" s="83">
        <f t="shared" si="3"/>
        <v>2.9918448412761904</v>
      </c>
      <c r="M11" s="78">
        <v>4</v>
      </c>
      <c r="N11" s="78"/>
    </row>
    <row r="12" spans="1:14" x14ac:dyDescent="0.2">
      <c r="A12" s="342"/>
      <c r="B12" s="90" t="s">
        <v>487</v>
      </c>
      <c r="C12" s="78"/>
      <c r="D12" s="83">
        <v>63</v>
      </c>
      <c r="E12" s="79">
        <f t="shared" si="0"/>
        <v>54</v>
      </c>
      <c r="F12" s="130">
        <v>52.445599999999999</v>
      </c>
      <c r="G12" s="130">
        <v>54</v>
      </c>
      <c r="H12" s="130">
        <v>54</v>
      </c>
      <c r="I12" s="130">
        <v>28.040625000399999</v>
      </c>
      <c r="J12" s="125">
        <f t="shared" si="1"/>
        <v>188.4862250004</v>
      </c>
      <c r="K12" s="131">
        <f t="shared" si="2"/>
        <v>0.8571428571428571</v>
      </c>
      <c r="L12" s="83">
        <f t="shared" si="3"/>
        <v>2.9918448412761904</v>
      </c>
      <c r="M12" s="78">
        <v>4</v>
      </c>
      <c r="N12" s="78"/>
    </row>
    <row r="13" spans="1:14" x14ac:dyDescent="0.2">
      <c r="A13" s="342"/>
      <c r="B13" s="90" t="s">
        <v>488</v>
      </c>
      <c r="C13" s="78"/>
      <c r="D13" s="83">
        <v>63</v>
      </c>
      <c r="E13" s="79">
        <f t="shared" si="0"/>
        <v>54</v>
      </c>
      <c r="F13" s="130">
        <v>52.445599999999999</v>
      </c>
      <c r="G13" s="130">
        <v>54</v>
      </c>
      <c r="H13" s="130">
        <v>54</v>
      </c>
      <c r="I13" s="130">
        <v>32.130000000000003</v>
      </c>
      <c r="J13" s="125">
        <f t="shared" si="1"/>
        <v>192.57560000000001</v>
      </c>
      <c r="K13" s="131">
        <f t="shared" si="2"/>
        <v>0.8571428571428571</v>
      </c>
      <c r="L13" s="83">
        <f t="shared" si="3"/>
        <v>3.0567555555555557</v>
      </c>
      <c r="M13" s="78">
        <v>4</v>
      </c>
      <c r="N13" s="78"/>
    </row>
    <row r="14" spans="1:14" x14ac:dyDescent="0.2">
      <c r="A14" s="342"/>
      <c r="B14" s="90" t="s">
        <v>489</v>
      </c>
      <c r="C14" s="78"/>
      <c r="D14" s="83">
        <v>63</v>
      </c>
      <c r="E14" s="79">
        <f t="shared" si="0"/>
        <v>54</v>
      </c>
      <c r="F14" s="130">
        <v>52.445599999999999</v>
      </c>
      <c r="G14" s="130">
        <v>54</v>
      </c>
      <c r="H14" s="130">
        <v>54</v>
      </c>
      <c r="I14" s="130">
        <v>32.130000000000003</v>
      </c>
      <c r="J14" s="125">
        <f t="shared" si="1"/>
        <v>192.57560000000001</v>
      </c>
      <c r="K14" s="131">
        <f t="shared" si="2"/>
        <v>0.8571428571428571</v>
      </c>
      <c r="L14" s="83">
        <f t="shared" si="3"/>
        <v>3.0567555555555557</v>
      </c>
      <c r="M14" s="78">
        <v>4</v>
      </c>
      <c r="N14" s="78"/>
    </row>
    <row r="15" spans="1:14" x14ac:dyDescent="0.2">
      <c r="A15" s="342"/>
      <c r="B15" s="90" t="s">
        <v>490</v>
      </c>
      <c r="C15" s="78"/>
      <c r="D15" s="83">
        <v>91</v>
      </c>
      <c r="E15" s="79">
        <f t="shared" si="0"/>
        <v>54</v>
      </c>
      <c r="F15" s="130">
        <v>52.66675</v>
      </c>
      <c r="G15" s="130">
        <v>54</v>
      </c>
      <c r="H15" s="130">
        <v>54</v>
      </c>
      <c r="I15" s="130">
        <v>27.855</v>
      </c>
      <c r="J15" s="125">
        <f t="shared" si="1"/>
        <v>188.52175</v>
      </c>
      <c r="K15" s="131">
        <f t="shared" si="2"/>
        <v>0.59340659340659341</v>
      </c>
      <c r="L15" s="83">
        <f t="shared" si="3"/>
        <v>2.0716675824175823</v>
      </c>
      <c r="M15" s="78">
        <v>4</v>
      </c>
    </row>
    <row r="16" spans="1:14" x14ac:dyDescent="0.2">
      <c r="A16" s="76" t="s">
        <v>225</v>
      </c>
      <c r="B16" s="92">
        <v>13</v>
      </c>
      <c r="C16" s="78"/>
      <c r="D16" s="140">
        <f>SUM(D3:D15)</f>
        <v>1041</v>
      </c>
      <c r="E16" s="141">
        <f>SUM(E3:E15)</f>
        <v>797.99999998680005</v>
      </c>
      <c r="F16" s="85" t="s">
        <v>237</v>
      </c>
      <c r="G16" s="85" t="s">
        <v>237</v>
      </c>
      <c r="H16" s="85" t="s">
        <v>237</v>
      </c>
      <c r="I16" s="85" t="s">
        <v>237</v>
      </c>
      <c r="J16" s="127">
        <f>+SUM(J3:J15)</f>
        <v>2811.5191999689</v>
      </c>
      <c r="K16" s="82">
        <f>+E17/D17</f>
        <v>0.7665706051873199</v>
      </c>
      <c r="L16" s="83">
        <f>+J16/D17</f>
        <v>2.7007869356089338</v>
      </c>
      <c r="M16" s="78">
        <f>+MAX(M3:M15)</f>
        <v>4</v>
      </c>
    </row>
    <row r="17" spans="4:10" x14ac:dyDescent="0.2">
      <c r="D17" s="101">
        <f>'Chỉ tiêu tổng thể'!D28</f>
        <v>1041</v>
      </c>
      <c r="E17" s="78">
        <f>'Chỉ tiêu tổng thể'!H28</f>
        <v>798</v>
      </c>
      <c r="J17" s="89">
        <v>2811.5</v>
      </c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457A-8BB0-435F-85B5-98775584C586}">
  <dimension ref="A1:Q450"/>
  <sheetViews>
    <sheetView zoomScale="115" zoomScaleNormal="115" workbookViewId="0">
      <pane ySplit="2" topLeftCell="A3" activePane="bottomLeft" state="frozen"/>
      <selection pane="bottomLeft" activeCell="A3" sqref="A3:XFD3"/>
    </sheetView>
  </sheetViews>
  <sheetFormatPr defaultColWidth="9.140625" defaultRowHeight="12.75" x14ac:dyDescent="0.2"/>
  <cols>
    <col min="1" max="4" width="9" style="65" customWidth="1"/>
    <col min="5" max="5" width="9" style="68" customWidth="1"/>
    <col min="6" max="6" width="9" style="70" customWidth="1"/>
    <col min="7" max="9" width="9" style="65" customWidth="1"/>
    <col min="10" max="15" width="9" style="208" customWidth="1"/>
    <col min="16" max="17" width="9" style="209" customWidth="1"/>
    <col min="18" max="20" width="9" style="65" customWidth="1"/>
    <col min="21" max="16384" width="9.140625" style="65"/>
  </cols>
  <sheetData>
    <row r="1" spans="1:17" ht="13.5" customHeight="1" thickBot="1" x14ac:dyDescent="0.25">
      <c r="E1" s="332"/>
      <c r="F1" s="332"/>
      <c r="G1" s="225" t="s">
        <v>647</v>
      </c>
      <c r="H1" s="226"/>
      <c r="I1" s="226"/>
      <c r="J1" s="227" t="s">
        <v>648</v>
      </c>
      <c r="K1" s="228"/>
      <c r="L1" s="228"/>
      <c r="M1" s="228"/>
      <c r="N1" s="228"/>
      <c r="O1" s="228"/>
      <c r="P1" s="228"/>
      <c r="Q1" s="228"/>
    </row>
    <row r="2" spans="1:17" ht="64.5" thickBot="1" x14ac:dyDescent="0.25">
      <c r="A2" s="183" t="s">
        <v>2</v>
      </c>
      <c r="B2" s="184" t="s">
        <v>649</v>
      </c>
      <c r="C2" s="184" t="s">
        <v>650</v>
      </c>
      <c r="D2" s="184" t="s">
        <v>651</v>
      </c>
      <c r="E2" s="185" t="s">
        <v>652</v>
      </c>
      <c r="F2" s="185" t="s">
        <v>653</v>
      </c>
      <c r="G2" s="330" t="s">
        <v>654</v>
      </c>
      <c r="H2" s="331"/>
      <c r="I2" s="186" t="s">
        <v>666</v>
      </c>
      <c r="J2" s="187" t="s">
        <v>655</v>
      </c>
      <c r="K2" s="187" t="s">
        <v>656</v>
      </c>
      <c r="L2" s="187" t="s">
        <v>657</v>
      </c>
      <c r="M2" s="187" t="s">
        <v>658</v>
      </c>
      <c r="N2" s="187" t="s">
        <v>9</v>
      </c>
      <c r="O2" s="187" t="s">
        <v>659</v>
      </c>
      <c r="P2" s="219" t="s">
        <v>660</v>
      </c>
      <c r="Q2" s="188" t="s">
        <v>1138</v>
      </c>
    </row>
    <row r="3" spans="1:17" x14ac:dyDescent="0.2">
      <c r="A3" s="189"/>
      <c r="B3" s="324" t="s">
        <v>21</v>
      </c>
      <c r="C3" s="325"/>
      <c r="D3" s="325"/>
      <c r="E3" s="326"/>
      <c r="F3" s="216"/>
      <c r="G3" s="190"/>
      <c r="H3" s="190"/>
      <c r="I3" s="191"/>
      <c r="J3" s="192">
        <f>SUM(J4:J14)</f>
        <v>776.58304999999996</v>
      </c>
      <c r="K3" s="192">
        <f>SUM(K4:K14)</f>
        <v>807.10572999999999</v>
      </c>
      <c r="L3" s="192">
        <f>SUM(L4:L14)</f>
        <v>803.33294000000001</v>
      </c>
      <c r="M3" s="192">
        <f>SUM(M4:M14)</f>
        <v>464.66868000000011</v>
      </c>
      <c r="N3" s="192">
        <f>MAX(J3:M3)</f>
        <v>807.10572999999999</v>
      </c>
      <c r="O3" s="192">
        <f>SUM(O4:O14)</f>
        <v>2851.6904</v>
      </c>
      <c r="P3" s="220">
        <f>+SUM(P4:P14)</f>
        <v>995.4</v>
      </c>
      <c r="Q3" s="223">
        <f>+SUM(Q4:Q14)</f>
        <v>26.73</v>
      </c>
    </row>
    <row r="4" spans="1:17" x14ac:dyDescent="0.2">
      <c r="A4" s="193">
        <v>1</v>
      </c>
      <c r="B4" s="77" t="s">
        <v>226</v>
      </c>
      <c r="C4" s="194" t="str">
        <f>+B4</f>
        <v>LK.01.1</v>
      </c>
      <c r="D4" s="194" t="s">
        <v>667</v>
      </c>
      <c r="E4" s="213">
        <v>4</v>
      </c>
      <c r="F4" s="333" t="s">
        <v>1078</v>
      </c>
      <c r="G4" s="210" t="s">
        <v>661</v>
      </c>
      <c r="H4" s="210" t="s">
        <v>662</v>
      </c>
      <c r="I4" s="211" t="s">
        <v>681</v>
      </c>
      <c r="J4" s="197">
        <f>'LK 01'!F3</f>
        <v>84.763170000000002</v>
      </c>
      <c r="K4" s="197">
        <f>'LK 01'!G3</f>
        <v>91.516409999999993</v>
      </c>
      <c r="L4" s="197">
        <f>'LK 01'!H3</f>
        <v>87.743620000000007</v>
      </c>
      <c r="M4" s="197">
        <f>'LK 01'!I3</f>
        <v>58.628450000000001</v>
      </c>
      <c r="N4" s="198">
        <f t="shared" ref="N4:N14" si="0">+MAX(J4:M4)</f>
        <v>91.516409999999993</v>
      </c>
      <c r="O4" s="198">
        <f t="shared" ref="O4:O14" si="1">+SUM(J4:M4)</f>
        <v>322.65165000000002</v>
      </c>
      <c r="P4" s="221">
        <f>'LK 01'!D3</f>
        <v>107.6</v>
      </c>
      <c r="Q4" s="86">
        <f>0.81*3</f>
        <v>2.4300000000000002</v>
      </c>
    </row>
    <row r="5" spans="1:17" x14ac:dyDescent="0.2">
      <c r="A5" s="193">
        <v>2</v>
      </c>
      <c r="B5" s="77" t="s">
        <v>227</v>
      </c>
      <c r="C5" s="194" t="str">
        <f t="shared" ref="C5:C14" si="2">+B5</f>
        <v>LK.01.2</v>
      </c>
      <c r="D5" s="194" t="s">
        <v>668</v>
      </c>
      <c r="E5" s="213">
        <v>4</v>
      </c>
      <c r="F5" s="333"/>
      <c r="G5" s="195" t="s">
        <v>664</v>
      </c>
      <c r="H5" s="195" t="s">
        <v>665</v>
      </c>
      <c r="I5" s="196" t="s">
        <v>681</v>
      </c>
      <c r="J5" s="197">
        <f>'LK 01'!F4</f>
        <v>75.691100000000006</v>
      </c>
      <c r="K5" s="197">
        <f>'LK 01'!G4</f>
        <v>78</v>
      </c>
      <c r="L5" s="197">
        <f>'LK 01'!H4</f>
        <v>78</v>
      </c>
      <c r="M5" s="197">
        <f>'LK 01'!I4</f>
        <v>46.77</v>
      </c>
      <c r="N5" s="198">
        <f t="shared" si="0"/>
        <v>78</v>
      </c>
      <c r="O5" s="198">
        <f t="shared" si="1"/>
        <v>278.46109999999999</v>
      </c>
      <c r="P5" s="221">
        <f>'LK 01'!D4</f>
        <v>90</v>
      </c>
      <c r="Q5" s="86">
        <f t="shared" ref="Q5:Q14" si="3">0.81*3</f>
        <v>2.4300000000000002</v>
      </c>
    </row>
    <row r="6" spans="1:17" x14ac:dyDescent="0.2">
      <c r="A6" s="193">
        <v>3</v>
      </c>
      <c r="B6" s="77" t="s">
        <v>228</v>
      </c>
      <c r="C6" s="194" t="str">
        <f t="shared" si="2"/>
        <v>LK.01.3</v>
      </c>
      <c r="D6" s="194" t="s">
        <v>669</v>
      </c>
      <c r="E6" s="213">
        <v>4</v>
      </c>
      <c r="F6" s="333"/>
      <c r="G6" s="195" t="s">
        <v>664</v>
      </c>
      <c r="H6" s="195" t="s">
        <v>665</v>
      </c>
      <c r="I6" s="196" t="s">
        <v>681</v>
      </c>
      <c r="J6" s="197">
        <f>'LK 01'!F5</f>
        <v>75.922650000000004</v>
      </c>
      <c r="K6" s="197">
        <f>'LK 01'!G5</f>
        <v>78</v>
      </c>
      <c r="L6" s="197">
        <f>'LK 01'!H5</f>
        <v>78</v>
      </c>
      <c r="M6" s="197">
        <f>'LK 01'!I5</f>
        <v>46.77</v>
      </c>
      <c r="N6" s="198">
        <f t="shared" si="0"/>
        <v>78</v>
      </c>
      <c r="O6" s="198">
        <f t="shared" si="1"/>
        <v>278.69265000000001</v>
      </c>
      <c r="P6" s="221">
        <f>'LK 01'!D5</f>
        <v>90</v>
      </c>
      <c r="Q6" s="86">
        <f t="shared" si="3"/>
        <v>2.4300000000000002</v>
      </c>
    </row>
    <row r="7" spans="1:17" x14ac:dyDescent="0.2">
      <c r="A7" s="193">
        <v>4</v>
      </c>
      <c r="B7" s="77" t="s">
        <v>229</v>
      </c>
      <c r="C7" s="194" t="str">
        <f t="shared" si="2"/>
        <v>LK.01.4</v>
      </c>
      <c r="D7" s="194" t="s">
        <v>670</v>
      </c>
      <c r="E7" s="213">
        <v>4</v>
      </c>
      <c r="F7" s="333"/>
      <c r="G7" s="195" t="s">
        <v>664</v>
      </c>
      <c r="H7" s="195" t="s">
        <v>665</v>
      </c>
      <c r="I7" s="196" t="s">
        <v>681</v>
      </c>
      <c r="J7" s="197">
        <f>'LK 01'!F6</f>
        <v>75.695599999999999</v>
      </c>
      <c r="K7" s="197">
        <f>'LK 01'!G6</f>
        <v>78</v>
      </c>
      <c r="L7" s="197">
        <f>'LK 01'!H6</f>
        <v>78</v>
      </c>
      <c r="M7" s="197">
        <f>'LK 01'!I6</f>
        <v>41.255629999999996</v>
      </c>
      <c r="N7" s="198">
        <f t="shared" si="0"/>
        <v>78</v>
      </c>
      <c r="O7" s="198">
        <f t="shared" si="1"/>
        <v>272.95123000000001</v>
      </c>
      <c r="P7" s="221">
        <f>'LK 01'!D6</f>
        <v>90</v>
      </c>
      <c r="Q7" s="86">
        <f t="shared" si="3"/>
        <v>2.4300000000000002</v>
      </c>
    </row>
    <row r="8" spans="1:17" x14ac:dyDescent="0.2">
      <c r="A8" s="193">
        <v>5</v>
      </c>
      <c r="B8" s="77" t="s">
        <v>230</v>
      </c>
      <c r="C8" s="194" t="str">
        <f t="shared" si="2"/>
        <v>LK.01.5</v>
      </c>
      <c r="D8" s="194" t="s">
        <v>671</v>
      </c>
      <c r="E8" s="213">
        <v>4</v>
      </c>
      <c r="F8" s="333"/>
      <c r="G8" s="210" t="s">
        <v>661</v>
      </c>
      <c r="H8" s="210" t="s">
        <v>662</v>
      </c>
      <c r="I8" s="211" t="s">
        <v>681</v>
      </c>
      <c r="J8" s="197">
        <f>'LK 01'!F7</f>
        <v>75.916749999999993</v>
      </c>
      <c r="K8" s="197">
        <f>'LK 01'!G7</f>
        <v>78</v>
      </c>
      <c r="L8" s="197">
        <f>'LK 01'!H7</f>
        <v>78</v>
      </c>
      <c r="M8" s="197">
        <f>'LK 01'!I7</f>
        <v>41.07</v>
      </c>
      <c r="N8" s="198">
        <f t="shared" si="0"/>
        <v>78</v>
      </c>
      <c r="O8" s="198">
        <f t="shared" si="1"/>
        <v>272.98674999999997</v>
      </c>
      <c r="P8" s="221">
        <f>'LK 01'!D7</f>
        <v>120</v>
      </c>
      <c r="Q8" s="86">
        <f t="shared" si="3"/>
        <v>2.4300000000000002</v>
      </c>
    </row>
    <row r="9" spans="1:17" x14ac:dyDescent="0.2">
      <c r="A9" s="193">
        <v>6</v>
      </c>
      <c r="B9" s="77" t="s">
        <v>231</v>
      </c>
      <c r="C9" s="194" t="str">
        <f t="shared" si="2"/>
        <v>LK.01.6</v>
      </c>
      <c r="D9" s="194" t="s">
        <v>672</v>
      </c>
      <c r="E9" s="213">
        <v>4</v>
      </c>
      <c r="F9" s="333" t="s">
        <v>1079</v>
      </c>
      <c r="G9" s="210" t="s">
        <v>661</v>
      </c>
      <c r="H9" s="210" t="s">
        <v>662</v>
      </c>
      <c r="I9" s="211" t="s">
        <v>663</v>
      </c>
      <c r="J9" s="197">
        <f>'LK 01'!F8</f>
        <v>63.41675</v>
      </c>
      <c r="K9" s="197">
        <f>'LK 01'!G8</f>
        <v>65</v>
      </c>
      <c r="L9" s="197">
        <f>'LK 01'!H8</f>
        <v>65</v>
      </c>
      <c r="M9" s="197">
        <f>'LK 01'!I8</f>
        <v>34.225000000000001</v>
      </c>
      <c r="N9" s="198">
        <f t="shared" si="0"/>
        <v>65</v>
      </c>
      <c r="O9" s="198">
        <f t="shared" si="1"/>
        <v>227.64175</v>
      </c>
      <c r="P9" s="221">
        <f>'LK 01'!D8</f>
        <v>105</v>
      </c>
      <c r="Q9" s="86">
        <f t="shared" si="3"/>
        <v>2.4300000000000002</v>
      </c>
    </row>
    <row r="10" spans="1:17" x14ac:dyDescent="0.2">
      <c r="A10" s="193">
        <v>7</v>
      </c>
      <c r="B10" s="77" t="s">
        <v>232</v>
      </c>
      <c r="C10" s="194" t="str">
        <f t="shared" si="2"/>
        <v>LK.01.7</v>
      </c>
      <c r="D10" s="194" t="s">
        <v>675</v>
      </c>
      <c r="E10" s="213">
        <v>4</v>
      </c>
      <c r="F10" s="333"/>
      <c r="G10" s="195" t="s">
        <v>664</v>
      </c>
      <c r="H10" s="195" t="s">
        <v>665</v>
      </c>
      <c r="I10" s="196" t="s">
        <v>663</v>
      </c>
      <c r="J10" s="197">
        <f>'LK 01'!F9</f>
        <v>63.195599999999999</v>
      </c>
      <c r="K10" s="197">
        <f>'LK 01'!G9</f>
        <v>65</v>
      </c>
      <c r="L10" s="197">
        <f>'LK 01'!H9</f>
        <v>65</v>
      </c>
      <c r="M10" s="197">
        <f>'LK 01'!I9</f>
        <v>34.419750000000001</v>
      </c>
      <c r="N10" s="198">
        <f t="shared" si="0"/>
        <v>65</v>
      </c>
      <c r="O10" s="198">
        <f t="shared" si="1"/>
        <v>227.61535000000001</v>
      </c>
      <c r="P10" s="221">
        <f>'LK 01'!D9</f>
        <v>75</v>
      </c>
      <c r="Q10" s="86">
        <f t="shared" si="3"/>
        <v>2.4300000000000002</v>
      </c>
    </row>
    <row r="11" spans="1:17" x14ac:dyDescent="0.2">
      <c r="A11" s="193">
        <v>8</v>
      </c>
      <c r="B11" s="77" t="s">
        <v>233</v>
      </c>
      <c r="C11" s="194" t="str">
        <f t="shared" si="2"/>
        <v>LK.01.8</v>
      </c>
      <c r="D11" s="194" t="s">
        <v>676</v>
      </c>
      <c r="E11" s="213">
        <v>4</v>
      </c>
      <c r="F11" s="333"/>
      <c r="G11" s="195" t="s">
        <v>664</v>
      </c>
      <c r="H11" s="195" t="s">
        <v>665</v>
      </c>
      <c r="I11" s="196" t="s">
        <v>663</v>
      </c>
      <c r="J11" s="197">
        <f>'LK 01'!F10</f>
        <v>63.195599999999999</v>
      </c>
      <c r="K11" s="197">
        <f>'LK 01'!G10</f>
        <v>65</v>
      </c>
      <c r="L11" s="197">
        <f>'LK 01'!H10</f>
        <v>65</v>
      </c>
      <c r="M11" s="197">
        <f>'LK 01'!I10</f>
        <v>38.975000000000001</v>
      </c>
      <c r="N11" s="198">
        <f t="shared" si="0"/>
        <v>65</v>
      </c>
      <c r="O11" s="198">
        <f t="shared" si="1"/>
        <v>232.17060000000001</v>
      </c>
      <c r="P11" s="221">
        <f>'LK 01'!D10</f>
        <v>75</v>
      </c>
      <c r="Q11" s="86">
        <f t="shared" si="3"/>
        <v>2.4300000000000002</v>
      </c>
    </row>
    <row r="12" spans="1:17" x14ac:dyDescent="0.2">
      <c r="A12" s="193">
        <v>9</v>
      </c>
      <c r="B12" s="77" t="s">
        <v>234</v>
      </c>
      <c r="C12" s="194" t="str">
        <f t="shared" si="2"/>
        <v>LK.01.9</v>
      </c>
      <c r="D12" s="194" t="s">
        <v>677</v>
      </c>
      <c r="E12" s="213">
        <v>4</v>
      </c>
      <c r="F12" s="333"/>
      <c r="G12" s="195" t="s">
        <v>664</v>
      </c>
      <c r="H12" s="195" t="s">
        <v>665</v>
      </c>
      <c r="I12" s="196" t="s">
        <v>663</v>
      </c>
      <c r="J12" s="197">
        <f>'LK 01'!F11</f>
        <v>63.195599999999999</v>
      </c>
      <c r="K12" s="197">
        <f>'LK 01'!G11</f>
        <v>65</v>
      </c>
      <c r="L12" s="197">
        <f>'LK 01'!H11</f>
        <v>65</v>
      </c>
      <c r="M12" s="197">
        <f>'LK 01'!I11</f>
        <v>38.975000000000001</v>
      </c>
      <c r="N12" s="198">
        <f t="shared" si="0"/>
        <v>65</v>
      </c>
      <c r="O12" s="198">
        <f t="shared" si="1"/>
        <v>232.17060000000001</v>
      </c>
      <c r="P12" s="221">
        <f>'LK 01'!D11</f>
        <v>75</v>
      </c>
      <c r="Q12" s="86">
        <f t="shared" si="3"/>
        <v>2.4300000000000002</v>
      </c>
    </row>
    <row r="13" spans="1:17" x14ac:dyDescent="0.2">
      <c r="A13" s="193">
        <v>10</v>
      </c>
      <c r="B13" s="77" t="s">
        <v>235</v>
      </c>
      <c r="C13" s="194" t="str">
        <f t="shared" si="2"/>
        <v>LK.01.10</v>
      </c>
      <c r="D13" s="194" t="s">
        <v>678</v>
      </c>
      <c r="E13" s="213">
        <v>4</v>
      </c>
      <c r="F13" s="333"/>
      <c r="G13" s="195" t="s">
        <v>664</v>
      </c>
      <c r="H13" s="195" t="s">
        <v>665</v>
      </c>
      <c r="I13" s="196" t="s">
        <v>663</v>
      </c>
      <c r="J13" s="197">
        <f>'LK 01'!F12</f>
        <v>63.195599999999999</v>
      </c>
      <c r="K13" s="197">
        <f>'LK 01'!G12</f>
        <v>65</v>
      </c>
      <c r="L13" s="197">
        <f>'LK 01'!H12</f>
        <v>65</v>
      </c>
      <c r="M13" s="197">
        <f>'LK 01'!I12</f>
        <v>34.419750000000001</v>
      </c>
      <c r="N13" s="198">
        <f t="shared" si="0"/>
        <v>65</v>
      </c>
      <c r="O13" s="198">
        <f t="shared" si="1"/>
        <v>227.61535000000001</v>
      </c>
      <c r="P13" s="221">
        <f>'LK 01'!D12</f>
        <v>75</v>
      </c>
      <c r="Q13" s="86">
        <f t="shared" si="3"/>
        <v>2.4300000000000002</v>
      </c>
    </row>
    <row r="14" spans="1:17" ht="13.5" thickBot="1" x14ac:dyDescent="0.25">
      <c r="A14" s="193">
        <v>11</v>
      </c>
      <c r="B14" s="77" t="s">
        <v>236</v>
      </c>
      <c r="C14" s="194" t="str">
        <f t="shared" si="2"/>
        <v>LK.01.11</v>
      </c>
      <c r="D14" s="194" t="s">
        <v>673</v>
      </c>
      <c r="E14" s="213">
        <v>4</v>
      </c>
      <c r="F14" s="333"/>
      <c r="G14" s="210" t="s">
        <v>661</v>
      </c>
      <c r="H14" s="210" t="s">
        <v>662</v>
      </c>
      <c r="I14" s="211" t="s">
        <v>663</v>
      </c>
      <c r="J14" s="197">
        <f>'LK 01'!F13</f>
        <v>72.394630000000006</v>
      </c>
      <c r="K14" s="197">
        <f>'LK 01'!G13</f>
        <v>78.589320000000001</v>
      </c>
      <c r="L14" s="197">
        <f>'LK 01'!H13</f>
        <v>78.589320000000001</v>
      </c>
      <c r="M14" s="197">
        <f>'LK 01'!I13</f>
        <v>49.1601</v>
      </c>
      <c r="N14" s="198">
        <f t="shared" si="0"/>
        <v>78.589320000000001</v>
      </c>
      <c r="O14" s="198">
        <f t="shared" si="1"/>
        <v>278.73336999999998</v>
      </c>
      <c r="P14" s="221">
        <f>'LK 01'!D13</f>
        <v>92.8</v>
      </c>
      <c r="Q14" s="86">
        <f t="shared" si="3"/>
        <v>2.4300000000000002</v>
      </c>
    </row>
    <row r="15" spans="1:17" x14ac:dyDescent="0.2">
      <c r="A15" s="189"/>
      <c r="B15" s="324" t="s">
        <v>24</v>
      </c>
      <c r="C15" s="325"/>
      <c r="D15" s="325"/>
      <c r="E15" s="326"/>
      <c r="F15" s="216"/>
      <c r="G15" s="190"/>
      <c r="H15" s="190"/>
      <c r="I15" s="191"/>
      <c r="J15" s="192">
        <f>SUM(J16:J27)</f>
        <v>802.08528000000001</v>
      </c>
      <c r="K15" s="192">
        <f>SUM(K16:K27)</f>
        <v>833.28527999999994</v>
      </c>
      <c r="L15" s="192">
        <f>SUM(L16:L27)</f>
        <v>833.28527999999994</v>
      </c>
      <c r="M15" s="192">
        <f>SUM(M16:M27)</f>
        <v>481.98527999999999</v>
      </c>
      <c r="N15" s="192">
        <f>MAX(J15:M15)</f>
        <v>833.28527999999994</v>
      </c>
      <c r="O15" s="192">
        <f>SUM(O16:O27)</f>
        <v>2950.6411199999993</v>
      </c>
      <c r="P15" s="220">
        <f>+SUM(P16:P27)</f>
        <v>1027.2</v>
      </c>
      <c r="Q15" s="223">
        <f>+SUM(Q16:Q27)</f>
        <v>29.16</v>
      </c>
    </row>
    <row r="16" spans="1:17" x14ac:dyDescent="0.2">
      <c r="A16" s="193">
        <v>1</v>
      </c>
      <c r="B16" s="90" t="s">
        <v>239</v>
      </c>
      <c r="C16" s="194" t="str">
        <f>+B16</f>
        <v>LK.02.1</v>
      </c>
      <c r="D16" s="194" t="s">
        <v>684</v>
      </c>
      <c r="E16" s="213">
        <v>4</v>
      </c>
      <c r="F16" s="321" t="s">
        <v>1080</v>
      </c>
      <c r="G16" s="210" t="s">
        <v>661</v>
      </c>
      <c r="H16" s="210" t="s">
        <v>662</v>
      </c>
      <c r="I16" s="211" t="s">
        <v>681</v>
      </c>
      <c r="J16" s="197">
        <f>'LK 02'!F3</f>
        <v>93.9</v>
      </c>
      <c r="K16" s="197">
        <f>'LK 02'!G3</f>
        <v>100.9</v>
      </c>
      <c r="L16" s="197">
        <f>'LK 02'!H3</f>
        <v>100.9</v>
      </c>
      <c r="M16" s="197">
        <f>'LK 02'!I3</f>
        <v>65.2</v>
      </c>
      <c r="N16" s="198">
        <f t="shared" ref="N16:N27" si="4">+MAX(J16:M16)</f>
        <v>100.9</v>
      </c>
      <c r="O16" s="198">
        <f t="shared" ref="O16:O27" si="5">+SUM(J16:M16)</f>
        <v>360.90000000000003</v>
      </c>
      <c r="P16" s="221">
        <f>'LK 02'!D3</f>
        <v>116.6</v>
      </c>
      <c r="Q16" s="86">
        <f>0.81*3</f>
        <v>2.4300000000000002</v>
      </c>
    </row>
    <row r="17" spans="1:17" x14ac:dyDescent="0.2">
      <c r="A17" s="193">
        <v>2</v>
      </c>
      <c r="B17" s="90" t="s">
        <v>240</v>
      </c>
      <c r="C17" s="194" t="str">
        <f t="shared" ref="C17:C27" si="6">+B17</f>
        <v>LK.02.2</v>
      </c>
      <c r="D17" s="194" t="s">
        <v>685</v>
      </c>
      <c r="E17" s="213">
        <v>4</v>
      </c>
      <c r="F17" s="322"/>
      <c r="G17" s="195" t="s">
        <v>664</v>
      </c>
      <c r="H17" s="195" t="s">
        <v>665</v>
      </c>
      <c r="I17" s="196" t="s">
        <v>681</v>
      </c>
      <c r="J17" s="197">
        <f>'LK 02'!F4</f>
        <v>68.2</v>
      </c>
      <c r="K17" s="197">
        <f>'LK 02'!G4</f>
        <v>70</v>
      </c>
      <c r="L17" s="197">
        <f>'LK 02'!H4</f>
        <v>70</v>
      </c>
      <c r="M17" s="197">
        <f>'LK 02'!I4</f>
        <v>41.5</v>
      </c>
      <c r="N17" s="198">
        <f t="shared" si="4"/>
        <v>70</v>
      </c>
      <c r="O17" s="198">
        <f t="shared" si="5"/>
        <v>249.7</v>
      </c>
      <c r="P17" s="221">
        <f>'LK 02'!D4</f>
        <v>80</v>
      </c>
      <c r="Q17" s="86">
        <f t="shared" ref="Q17:Q27" si="7">0.81*3</f>
        <v>2.4300000000000002</v>
      </c>
    </row>
    <row r="18" spans="1:17" x14ac:dyDescent="0.2">
      <c r="A18" s="193">
        <v>3</v>
      </c>
      <c r="B18" s="90" t="s">
        <v>241</v>
      </c>
      <c r="C18" s="194" t="str">
        <f t="shared" si="6"/>
        <v>LK.02.3</v>
      </c>
      <c r="D18" s="194" t="s">
        <v>686</v>
      </c>
      <c r="E18" s="213">
        <v>4</v>
      </c>
      <c r="F18" s="322"/>
      <c r="G18" s="195" t="s">
        <v>664</v>
      </c>
      <c r="H18" s="195" t="s">
        <v>665</v>
      </c>
      <c r="I18" s="196" t="s">
        <v>681</v>
      </c>
      <c r="J18" s="197">
        <f>'LK 02'!F5</f>
        <v>68.2</v>
      </c>
      <c r="K18" s="197">
        <f>'LK 02'!G5</f>
        <v>70</v>
      </c>
      <c r="L18" s="197">
        <f>'LK 02'!H5</f>
        <v>70</v>
      </c>
      <c r="M18" s="197">
        <f>'LK 02'!I5</f>
        <v>41.5</v>
      </c>
      <c r="N18" s="198">
        <f t="shared" si="4"/>
        <v>70</v>
      </c>
      <c r="O18" s="198">
        <f t="shared" si="5"/>
        <v>249.7</v>
      </c>
      <c r="P18" s="221">
        <f>'LK 02'!D5</f>
        <v>80</v>
      </c>
      <c r="Q18" s="86">
        <f t="shared" si="7"/>
        <v>2.4300000000000002</v>
      </c>
    </row>
    <row r="19" spans="1:17" x14ac:dyDescent="0.2">
      <c r="A19" s="193">
        <v>4</v>
      </c>
      <c r="B19" s="90" t="s">
        <v>242</v>
      </c>
      <c r="C19" s="194" t="str">
        <f t="shared" si="6"/>
        <v>LK.02.4</v>
      </c>
      <c r="D19" s="194" t="s">
        <v>674</v>
      </c>
      <c r="E19" s="213">
        <v>4</v>
      </c>
      <c r="F19" s="322"/>
      <c r="G19" s="195" t="s">
        <v>664</v>
      </c>
      <c r="H19" s="195" t="s">
        <v>662</v>
      </c>
      <c r="I19" s="196" t="s">
        <v>681</v>
      </c>
      <c r="J19" s="197">
        <f>'LK 02'!F6</f>
        <v>68.2</v>
      </c>
      <c r="K19" s="197">
        <f>'LK 02'!G6</f>
        <v>70</v>
      </c>
      <c r="L19" s="197">
        <f>'LK 02'!H6</f>
        <v>70</v>
      </c>
      <c r="M19" s="197">
        <f>'LK 02'!I6</f>
        <v>36.9</v>
      </c>
      <c r="N19" s="198">
        <f t="shared" si="4"/>
        <v>70</v>
      </c>
      <c r="O19" s="198">
        <f t="shared" si="5"/>
        <v>245.1</v>
      </c>
      <c r="P19" s="221">
        <f>'LK 02'!D6</f>
        <v>80</v>
      </c>
      <c r="Q19" s="86">
        <f t="shared" si="7"/>
        <v>2.4300000000000002</v>
      </c>
    </row>
    <row r="20" spans="1:17" x14ac:dyDescent="0.2">
      <c r="A20" s="193">
        <v>5</v>
      </c>
      <c r="B20" s="90" t="s">
        <v>243</v>
      </c>
      <c r="C20" s="194" t="str">
        <f t="shared" si="6"/>
        <v>LK.02.5</v>
      </c>
      <c r="D20" s="194" t="s">
        <v>687</v>
      </c>
      <c r="E20" s="213">
        <v>4</v>
      </c>
      <c r="F20" s="322"/>
      <c r="G20" s="195" t="s">
        <v>664</v>
      </c>
      <c r="H20" s="195" t="s">
        <v>683</v>
      </c>
      <c r="I20" s="196" t="s">
        <v>681</v>
      </c>
      <c r="J20" s="197">
        <f>'LK 02'!F7</f>
        <v>68.2</v>
      </c>
      <c r="K20" s="197">
        <f>'LK 02'!G7</f>
        <v>70</v>
      </c>
      <c r="L20" s="197">
        <f>'LK 02'!H7</f>
        <v>70</v>
      </c>
      <c r="M20" s="197">
        <f>'LK 02'!I7</f>
        <v>36.700000000000003</v>
      </c>
      <c r="N20" s="198">
        <f t="shared" si="4"/>
        <v>70</v>
      </c>
      <c r="O20" s="198">
        <f t="shared" si="5"/>
        <v>244.89999999999998</v>
      </c>
      <c r="P20" s="221">
        <f>'LK 02'!D7</f>
        <v>80</v>
      </c>
      <c r="Q20" s="86">
        <f t="shared" si="7"/>
        <v>2.4300000000000002</v>
      </c>
    </row>
    <row r="21" spans="1:17" x14ac:dyDescent="0.2">
      <c r="A21" s="193">
        <v>6</v>
      </c>
      <c r="B21" s="90" t="s">
        <v>244</v>
      </c>
      <c r="C21" s="194" t="str">
        <f t="shared" si="6"/>
        <v>LK.02.6</v>
      </c>
      <c r="D21" s="194" t="s">
        <v>688</v>
      </c>
      <c r="E21" s="213">
        <v>4</v>
      </c>
      <c r="F21" s="323"/>
      <c r="G21" s="210" t="s">
        <v>661</v>
      </c>
      <c r="H21" s="210" t="s">
        <v>662</v>
      </c>
      <c r="I21" s="211" t="s">
        <v>681</v>
      </c>
      <c r="J21" s="197">
        <f>'LK 02'!F8</f>
        <v>68.400000000000006</v>
      </c>
      <c r="K21" s="197">
        <f>'LK 02'!G8</f>
        <v>70</v>
      </c>
      <c r="L21" s="197">
        <f>'LK 02'!H8</f>
        <v>70</v>
      </c>
      <c r="M21" s="197">
        <f>'LK 02'!I8</f>
        <v>36.700000000000003</v>
      </c>
      <c r="N21" s="198">
        <f t="shared" si="4"/>
        <v>70</v>
      </c>
      <c r="O21" s="198">
        <f t="shared" si="5"/>
        <v>245.10000000000002</v>
      </c>
      <c r="P21" s="221">
        <f>'LK 02'!D8</f>
        <v>112</v>
      </c>
      <c r="Q21" s="86">
        <f t="shared" si="7"/>
        <v>2.4300000000000002</v>
      </c>
    </row>
    <row r="22" spans="1:17" x14ac:dyDescent="0.2">
      <c r="A22" s="193">
        <v>7</v>
      </c>
      <c r="B22" s="90" t="s">
        <v>245</v>
      </c>
      <c r="C22" s="194" t="str">
        <f t="shared" si="6"/>
        <v>LK.02.7</v>
      </c>
      <c r="D22" s="194" t="s">
        <v>689</v>
      </c>
      <c r="E22" s="213">
        <v>4</v>
      </c>
      <c r="F22" s="321" t="s">
        <v>1081</v>
      </c>
      <c r="G22" s="210" t="s">
        <v>661</v>
      </c>
      <c r="H22" s="210" t="s">
        <v>662</v>
      </c>
      <c r="I22" s="211" t="s">
        <v>663</v>
      </c>
      <c r="J22" s="197">
        <f>'LK 02'!F9</f>
        <v>52.7</v>
      </c>
      <c r="K22" s="197">
        <f>'LK 02'!G9</f>
        <v>54</v>
      </c>
      <c r="L22" s="197">
        <f>'LK 02'!H9</f>
        <v>54</v>
      </c>
      <c r="M22" s="197">
        <f>'LK 02'!I9</f>
        <v>27.9</v>
      </c>
      <c r="N22" s="198">
        <f t="shared" si="4"/>
        <v>54</v>
      </c>
      <c r="O22" s="198">
        <f t="shared" si="5"/>
        <v>188.6</v>
      </c>
      <c r="P22" s="221">
        <f>'LK 02'!D9</f>
        <v>91</v>
      </c>
      <c r="Q22" s="86">
        <f t="shared" si="7"/>
        <v>2.4300000000000002</v>
      </c>
    </row>
    <row r="23" spans="1:17" x14ac:dyDescent="0.2">
      <c r="A23" s="193">
        <v>8</v>
      </c>
      <c r="B23" s="90" t="s">
        <v>246</v>
      </c>
      <c r="C23" s="194" t="str">
        <f t="shared" si="6"/>
        <v>LK.02.8</v>
      </c>
      <c r="D23" s="194" t="s">
        <v>691</v>
      </c>
      <c r="E23" s="213">
        <v>4</v>
      </c>
      <c r="F23" s="322"/>
      <c r="G23" s="195" t="s">
        <v>664</v>
      </c>
      <c r="H23" s="195" t="s">
        <v>665</v>
      </c>
      <c r="I23" s="196" t="s">
        <v>663</v>
      </c>
      <c r="J23" s="197">
        <f>'LK 02'!F10</f>
        <v>52.4</v>
      </c>
      <c r="K23" s="197">
        <f>'LK 02'!G10</f>
        <v>54</v>
      </c>
      <c r="L23" s="197">
        <f>'LK 02'!H10</f>
        <v>54</v>
      </c>
      <c r="M23" s="197">
        <f>'LK 02'!I10</f>
        <v>28.1</v>
      </c>
      <c r="N23" s="198">
        <f t="shared" si="4"/>
        <v>54</v>
      </c>
      <c r="O23" s="198">
        <f t="shared" si="5"/>
        <v>188.5</v>
      </c>
      <c r="P23" s="221">
        <f>'LK 02'!D10</f>
        <v>63</v>
      </c>
      <c r="Q23" s="86">
        <f t="shared" si="7"/>
        <v>2.4300000000000002</v>
      </c>
    </row>
    <row r="24" spans="1:17" x14ac:dyDescent="0.2">
      <c r="A24" s="199">
        <v>9</v>
      </c>
      <c r="B24" s="90" t="s">
        <v>247</v>
      </c>
      <c r="C24" s="194" t="str">
        <f t="shared" si="6"/>
        <v>LK.02.9</v>
      </c>
      <c r="D24" s="194" t="s">
        <v>692</v>
      </c>
      <c r="E24" s="213">
        <v>4</v>
      </c>
      <c r="F24" s="322"/>
      <c r="G24" s="195" t="s">
        <v>664</v>
      </c>
      <c r="H24" s="195" t="s">
        <v>665</v>
      </c>
      <c r="I24" s="196" t="s">
        <v>663</v>
      </c>
      <c r="J24" s="197">
        <f>'LK 02'!F11</f>
        <v>52.4</v>
      </c>
      <c r="K24" s="197">
        <f>'LK 02'!G11</f>
        <v>54</v>
      </c>
      <c r="L24" s="197">
        <f>'LK 02'!H11</f>
        <v>54</v>
      </c>
      <c r="M24" s="197">
        <f>'LK 02'!I11</f>
        <v>32.200000000000003</v>
      </c>
      <c r="N24" s="198">
        <f t="shared" si="4"/>
        <v>54</v>
      </c>
      <c r="O24" s="198">
        <f t="shared" si="5"/>
        <v>192.60000000000002</v>
      </c>
      <c r="P24" s="221">
        <f>'LK 02'!D11</f>
        <v>63</v>
      </c>
      <c r="Q24" s="86">
        <f t="shared" si="7"/>
        <v>2.4300000000000002</v>
      </c>
    </row>
    <row r="25" spans="1:17" x14ac:dyDescent="0.2">
      <c r="A25" s="199">
        <v>10</v>
      </c>
      <c r="B25" s="90" t="s">
        <v>248</v>
      </c>
      <c r="C25" s="194" t="str">
        <f t="shared" si="6"/>
        <v>LK.02.10</v>
      </c>
      <c r="D25" s="194" t="s">
        <v>693</v>
      </c>
      <c r="E25" s="213">
        <v>4</v>
      </c>
      <c r="F25" s="322"/>
      <c r="G25" s="195" t="s">
        <v>664</v>
      </c>
      <c r="H25" s="195" t="s">
        <v>665</v>
      </c>
      <c r="I25" s="196" t="s">
        <v>663</v>
      </c>
      <c r="J25" s="197">
        <f>'LK 02'!F12</f>
        <v>52.4</v>
      </c>
      <c r="K25" s="197">
        <f>'LK 02'!G12</f>
        <v>54</v>
      </c>
      <c r="L25" s="197">
        <f>'LK 02'!H12</f>
        <v>54</v>
      </c>
      <c r="M25" s="197">
        <f>'LK 02'!I12</f>
        <v>32.200000000000003</v>
      </c>
      <c r="N25" s="198">
        <f t="shared" si="4"/>
        <v>54</v>
      </c>
      <c r="O25" s="198">
        <f t="shared" si="5"/>
        <v>192.60000000000002</v>
      </c>
      <c r="P25" s="221">
        <f>'LK 02'!D12</f>
        <v>63</v>
      </c>
      <c r="Q25" s="86">
        <f t="shared" si="7"/>
        <v>2.4300000000000002</v>
      </c>
    </row>
    <row r="26" spans="1:17" x14ac:dyDescent="0.2">
      <c r="A26" s="199">
        <v>11</v>
      </c>
      <c r="B26" s="90" t="s">
        <v>249</v>
      </c>
      <c r="C26" s="194" t="str">
        <f t="shared" si="6"/>
        <v>LK.02.11</v>
      </c>
      <c r="D26" s="194" t="s">
        <v>694</v>
      </c>
      <c r="E26" s="213">
        <v>4</v>
      </c>
      <c r="F26" s="322"/>
      <c r="G26" s="195" t="s">
        <v>664</v>
      </c>
      <c r="H26" s="195" t="s">
        <v>665</v>
      </c>
      <c r="I26" s="196" t="s">
        <v>663</v>
      </c>
      <c r="J26" s="197">
        <f>'LK 02'!F13</f>
        <v>52.4</v>
      </c>
      <c r="K26" s="197">
        <f>'LK 02'!G13</f>
        <v>54</v>
      </c>
      <c r="L26" s="197">
        <f>'LK 02'!H13</f>
        <v>54</v>
      </c>
      <c r="M26" s="197">
        <f>'LK 02'!I13</f>
        <v>28.1</v>
      </c>
      <c r="N26" s="198">
        <f t="shared" si="4"/>
        <v>54</v>
      </c>
      <c r="O26" s="198">
        <f t="shared" si="5"/>
        <v>188.5</v>
      </c>
      <c r="P26" s="221">
        <f>'LK 02'!D13</f>
        <v>63</v>
      </c>
      <c r="Q26" s="86">
        <f t="shared" si="7"/>
        <v>2.4300000000000002</v>
      </c>
    </row>
    <row r="27" spans="1:17" ht="13.5" thickBot="1" x14ac:dyDescent="0.25">
      <c r="A27" s="199">
        <v>12</v>
      </c>
      <c r="B27" s="90" t="s">
        <v>250</v>
      </c>
      <c r="C27" s="194" t="str">
        <f t="shared" si="6"/>
        <v>LK.02.12</v>
      </c>
      <c r="D27" s="194" t="s">
        <v>695</v>
      </c>
      <c r="E27" s="213">
        <v>4</v>
      </c>
      <c r="F27" s="323"/>
      <c r="G27" s="210" t="s">
        <v>661</v>
      </c>
      <c r="H27" s="210" t="s">
        <v>662</v>
      </c>
      <c r="I27" s="211" t="s">
        <v>663</v>
      </c>
      <c r="J27" s="197">
        <f>'LK 02'!F14</f>
        <v>104.68527999999999</v>
      </c>
      <c r="K27" s="197">
        <f>'LK 02'!G14</f>
        <v>112.38527999999999</v>
      </c>
      <c r="L27" s="197">
        <f>'LK 02'!H14</f>
        <v>112.38527999999999</v>
      </c>
      <c r="M27" s="197">
        <f>'LK 02'!I14</f>
        <v>74.985279999999989</v>
      </c>
      <c r="N27" s="198">
        <f t="shared" si="4"/>
        <v>112.38527999999999</v>
      </c>
      <c r="O27" s="198">
        <f t="shared" si="5"/>
        <v>404.44111999999996</v>
      </c>
      <c r="P27" s="221">
        <f>'LK 02'!D14</f>
        <v>135.6</v>
      </c>
      <c r="Q27" s="86">
        <f t="shared" si="7"/>
        <v>2.4300000000000002</v>
      </c>
    </row>
    <row r="28" spans="1:17" x14ac:dyDescent="0.2">
      <c r="A28" s="189"/>
      <c r="B28" s="324" t="s">
        <v>27</v>
      </c>
      <c r="C28" s="325"/>
      <c r="D28" s="325"/>
      <c r="E28" s="326"/>
      <c r="F28" s="216"/>
      <c r="G28" s="190"/>
      <c r="H28" s="190"/>
      <c r="I28" s="191"/>
      <c r="J28" s="192">
        <f>SUM(J29:J40)</f>
        <v>802.77461999999991</v>
      </c>
      <c r="K28" s="192">
        <f>SUM(K29:K40)</f>
        <v>833.67462</v>
      </c>
      <c r="L28" s="192">
        <f>SUM(L29:L40)</f>
        <v>833.67462</v>
      </c>
      <c r="M28" s="192">
        <f>SUM(M29:M40)</f>
        <v>482.37461999999999</v>
      </c>
      <c r="N28" s="192">
        <f>MAX(J28:M28)</f>
        <v>833.67462</v>
      </c>
      <c r="O28" s="192">
        <f>SUM(O29:O40)</f>
        <v>2952.4984799999993</v>
      </c>
      <c r="P28" s="220">
        <f>+SUM(P29:P40)</f>
        <v>1028.5999999999999</v>
      </c>
      <c r="Q28" s="223">
        <f>+SUM(Q29:Q40)</f>
        <v>29.16</v>
      </c>
    </row>
    <row r="29" spans="1:17" x14ac:dyDescent="0.2">
      <c r="A29" s="193">
        <v>1</v>
      </c>
      <c r="B29" s="90" t="s">
        <v>251</v>
      </c>
      <c r="C29" s="194" t="str">
        <f>+B29</f>
        <v>LK.03.1</v>
      </c>
      <c r="D29" s="194" t="s">
        <v>696</v>
      </c>
      <c r="E29" s="213">
        <v>4</v>
      </c>
      <c r="F29" s="321" t="s">
        <v>1082</v>
      </c>
      <c r="G29" s="210" t="s">
        <v>661</v>
      </c>
      <c r="H29" s="210" t="s">
        <v>662</v>
      </c>
      <c r="I29" s="211" t="s">
        <v>681</v>
      </c>
      <c r="J29" s="197">
        <f>'LK 03'!F3</f>
        <v>93.9</v>
      </c>
      <c r="K29" s="197">
        <f>'LK 03'!G3</f>
        <v>100.9</v>
      </c>
      <c r="L29" s="197">
        <f>'LK 03'!H3</f>
        <v>100.9</v>
      </c>
      <c r="M29" s="197">
        <f>'LK 03'!I3</f>
        <v>65.2</v>
      </c>
      <c r="N29" s="198">
        <f t="shared" ref="N29:N40" si="8">+MAX(J29:M29)</f>
        <v>100.9</v>
      </c>
      <c r="O29" s="198">
        <f t="shared" ref="O29:O40" si="9">+SUM(J29:M29)</f>
        <v>360.90000000000003</v>
      </c>
      <c r="P29" s="221">
        <f>'LK 03'!D3</f>
        <v>117.3</v>
      </c>
      <c r="Q29" s="86">
        <f>0.81*3</f>
        <v>2.4300000000000002</v>
      </c>
    </row>
    <row r="30" spans="1:17" x14ac:dyDescent="0.2">
      <c r="A30" s="193">
        <v>2</v>
      </c>
      <c r="B30" s="90" t="s">
        <v>252</v>
      </c>
      <c r="C30" s="194" t="str">
        <f t="shared" ref="C30:C40" si="10">+B30</f>
        <v>LK.03.2</v>
      </c>
      <c r="D30" s="194" t="s">
        <v>697</v>
      </c>
      <c r="E30" s="213">
        <v>4</v>
      </c>
      <c r="F30" s="322"/>
      <c r="G30" s="195" t="s">
        <v>664</v>
      </c>
      <c r="H30" s="195" t="s">
        <v>665</v>
      </c>
      <c r="I30" s="196" t="s">
        <v>681</v>
      </c>
      <c r="J30" s="197">
        <f>'LK 03'!F4</f>
        <v>68.2</v>
      </c>
      <c r="K30" s="197">
        <f>'LK 03'!G4</f>
        <v>70</v>
      </c>
      <c r="L30" s="197">
        <f>'LK 03'!H4</f>
        <v>70</v>
      </c>
      <c r="M30" s="197">
        <f>'LK 03'!I4</f>
        <v>41.5</v>
      </c>
      <c r="N30" s="198">
        <f t="shared" si="8"/>
        <v>70</v>
      </c>
      <c r="O30" s="198">
        <f t="shared" si="9"/>
        <v>249.7</v>
      </c>
      <c r="P30" s="221">
        <f>'LK 03'!D4</f>
        <v>80</v>
      </c>
      <c r="Q30" s="86">
        <f t="shared" ref="Q30:Q40" si="11">0.81*3</f>
        <v>2.4300000000000002</v>
      </c>
    </row>
    <row r="31" spans="1:17" x14ac:dyDescent="0.2">
      <c r="A31" s="193">
        <v>3</v>
      </c>
      <c r="B31" s="90" t="s">
        <v>253</v>
      </c>
      <c r="C31" s="194" t="str">
        <f t="shared" si="10"/>
        <v>LK.03.3</v>
      </c>
      <c r="D31" s="194" t="s">
        <v>690</v>
      </c>
      <c r="E31" s="213">
        <v>4</v>
      </c>
      <c r="F31" s="322"/>
      <c r="G31" s="195" t="s">
        <v>664</v>
      </c>
      <c r="H31" s="195" t="s">
        <v>665</v>
      </c>
      <c r="I31" s="196" t="s">
        <v>681</v>
      </c>
      <c r="J31" s="197">
        <f>'LK 03'!F5</f>
        <v>68.2</v>
      </c>
      <c r="K31" s="197">
        <f>'LK 03'!G5</f>
        <v>70</v>
      </c>
      <c r="L31" s="197">
        <f>'LK 03'!H5</f>
        <v>70</v>
      </c>
      <c r="M31" s="197">
        <f>'LK 03'!I5</f>
        <v>41.5</v>
      </c>
      <c r="N31" s="198">
        <f t="shared" si="8"/>
        <v>70</v>
      </c>
      <c r="O31" s="198">
        <f t="shared" si="9"/>
        <v>249.7</v>
      </c>
      <c r="P31" s="221">
        <f>'LK 03'!D5</f>
        <v>80</v>
      </c>
      <c r="Q31" s="86">
        <f t="shared" si="11"/>
        <v>2.4300000000000002</v>
      </c>
    </row>
    <row r="32" spans="1:17" x14ac:dyDescent="0.2">
      <c r="A32" s="193">
        <v>4</v>
      </c>
      <c r="B32" s="90" t="s">
        <v>254</v>
      </c>
      <c r="C32" s="194" t="str">
        <f t="shared" si="10"/>
        <v>LK.03.4</v>
      </c>
      <c r="D32" s="194" t="s">
        <v>698</v>
      </c>
      <c r="E32" s="213">
        <v>4</v>
      </c>
      <c r="F32" s="322"/>
      <c r="G32" s="195" t="s">
        <v>664</v>
      </c>
      <c r="H32" s="195" t="s">
        <v>662</v>
      </c>
      <c r="I32" s="196" t="s">
        <v>681</v>
      </c>
      <c r="J32" s="197">
        <f>'LK 03'!F6</f>
        <v>68.2</v>
      </c>
      <c r="K32" s="197">
        <f>'LK 03'!G6</f>
        <v>70</v>
      </c>
      <c r="L32" s="197">
        <f>'LK 03'!H6</f>
        <v>70</v>
      </c>
      <c r="M32" s="197">
        <f>'LK 03'!I6</f>
        <v>36.9</v>
      </c>
      <c r="N32" s="198">
        <f t="shared" si="8"/>
        <v>70</v>
      </c>
      <c r="O32" s="198">
        <f t="shared" si="9"/>
        <v>245.1</v>
      </c>
      <c r="P32" s="221">
        <f>'LK 03'!D6</f>
        <v>80</v>
      </c>
      <c r="Q32" s="86">
        <f t="shared" si="11"/>
        <v>2.4300000000000002</v>
      </c>
    </row>
    <row r="33" spans="1:17" x14ac:dyDescent="0.2">
      <c r="A33" s="193">
        <v>5</v>
      </c>
      <c r="B33" s="90" t="s">
        <v>255</v>
      </c>
      <c r="C33" s="194" t="str">
        <f t="shared" si="10"/>
        <v>LK.03.5</v>
      </c>
      <c r="D33" s="194" t="s">
        <v>699</v>
      </c>
      <c r="E33" s="213">
        <v>4</v>
      </c>
      <c r="F33" s="322"/>
      <c r="G33" s="195" t="s">
        <v>664</v>
      </c>
      <c r="H33" s="195" t="s">
        <v>683</v>
      </c>
      <c r="I33" s="196" t="s">
        <v>681</v>
      </c>
      <c r="J33" s="197">
        <f>'LK 03'!F7</f>
        <v>68.2</v>
      </c>
      <c r="K33" s="197">
        <f>'LK 03'!G7</f>
        <v>70</v>
      </c>
      <c r="L33" s="197">
        <f>'LK 03'!H7</f>
        <v>70</v>
      </c>
      <c r="M33" s="197">
        <f>'LK 03'!I7</f>
        <v>36.700000000000003</v>
      </c>
      <c r="N33" s="198">
        <f t="shared" si="8"/>
        <v>70</v>
      </c>
      <c r="O33" s="198">
        <f t="shared" si="9"/>
        <v>244.89999999999998</v>
      </c>
      <c r="P33" s="221">
        <f>'LK 03'!D7</f>
        <v>80</v>
      </c>
      <c r="Q33" s="86">
        <f t="shared" si="11"/>
        <v>2.4300000000000002</v>
      </c>
    </row>
    <row r="34" spans="1:17" x14ac:dyDescent="0.2">
      <c r="A34" s="193">
        <v>6</v>
      </c>
      <c r="B34" s="90" t="s">
        <v>256</v>
      </c>
      <c r="C34" s="194" t="str">
        <f t="shared" si="10"/>
        <v>LK.03.6</v>
      </c>
      <c r="D34" s="194" t="s">
        <v>700</v>
      </c>
      <c r="E34" s="213">
        <v>4</v>
      </c>
      <c r="F34" s="323"/>
      <c r="G34" s="210" t="s">
        <v>661</v>
      </c>
      <c r="H34" s="210" t="s">
        <v>662</v>
      </c>
      <c r="I34" s="211" t="s">
        <v>681</v>
      </c>
      <c r="J34" s="197">
        <f>'LK 03'!F8</f>
        <v>68.400000000000006</v>
      </c>
      <c r="K34" s="197">
        <f>'LK 03'!G8</f>
        <v>70</v>
      </c>
      <c r="L34" s="197">
        <f>'LK 03'!H8</f>
        <v>70</v>
      </c>
      <c r="M34" s="197">
        <f>'LK 03'!I8</f>
        <v>36.700000000000003</v>
      </c>
      <c r="N34" s="198">
        <f t="shared" si="8"/>
        <v>70</v>
      </c>
      <c r="O34" s="198">
        <f t="shared" si="9"/>
        <v>245.10000000000002</v>
      </c>
      <c r="P34" s="221">
        <f>'LK 03'!D8</f>
        <v>112</v>
      </c>
      <c r="Q34" s="86">
        <f t="shared" si="11"/>
        <v>2.4300000000000002</v>
      </c>
    </row>
    <row r="35" spans="1:17" x14ac:dyDescent="0.2">
      <c r="A35" s="193">
        <v>7</v>
      </c>
      <c r="B35" s="90" t="s">
        <v>257</v>
      </c>
      <c r="C35" s="194" t="str">
        <f t="shared" si="10"/>
        <v>LK.03.7</v>
      </c>
      <c r="D35" s="194" t="s">
        <v>702</v>
      </c>
      <c r="E35" s="213">
        <v>4</v>
      </c>
      <c r="F35" s="321" t="s">
        <v>1083</v>
      </c>
      <c r="G35" s="210" t="s">
        <v>661</v>
      </c>
      <c r="H35" s="210" t="s">
        <v>662</v>
      </c>
      <c r="I35" s="211" t="s">
        <v>663</v>
      </c>
      <c r="J35" s="197">
        <f>'LK 03'!F9</f>
        <v>52.7</v>
      </c>
      <c r="K35" s="197">
        <f>'LK 03'!G9</f>
        <v>54</v>
      </c>
      <c r="L35" s="197">
        <f>'LK 03'!H9</f>
        <v>54</v>
      </c>
      <c r="M35" s="197">
        <f>'LK 03'!I9</f>
        <v>27.9</v>
      </c>
      <c r="N35" s="198">
        <f t="shared" si="8"/>
        <v>54</v>
      </c>
      <c r="O35" s="198">
        <f t="shared" si="9"/>
        <v>188.6</v>
      </c>
      <c r="P35" s="221">
        <f>'LK 03'!D9</f>
        <v>91</v>
      </c>
      <c r="Q35" s="86">
        <f t="shared" si="11"/>
        <v>2.4300000000000002</v>
      </c>
    </row>
    <row r="36" spans="1:17" x14ac:dyDescent="0.2">
      <c r="A36" s="193">
        <v>8</v>
      </c>
      <c r="B36" s="90" t="s">
        <v>258</v>
      </c>
      <c r="C36" s="194" t="str">
        <f t="shared" si="10"/>
        <v>LK.03.8</v>
      </c>
      <c r="D36" s="194" t="s">
        <v>704</v>
      </c>
      <c r="E36" s="213">
        <v>4</v>
      </c>
      <c r="F36" s="322"/>
      <c r="G36" s="195" t="s">
        <v>664</v>
      </c>
      <c r="H36" s="195" t="s">
        <v>665</v>
      </c>
      <c r="I36" s="196" t="s">
        <v>663</v>
      </c>
      <c r="J36" s="197">
        <f>'LK 03'!F10</f>
        <v>52.4</v>
      </c>
      <c r="K36" s="197">
        <f>'LK 03'!G10</f>
        <v>54</v>
      </c>
      <c r="L36" s="197">
        <f>'LK 03'!H10</f>
        <v>54</v>
      </c>
      <c r="M36" s="197">
        <f>'LK 03'!I10</f>
        <v>28.1</v>
      </c>
      <c r="N36" s="198">
        <f t="shared" si="8"/>
        <v>54</v>
      </c>
      <c r="O36" s="198">
        <f t="shared" si="9"/>
        <v>188.5</v>
      </c>
      <c r="P36" s="221">
        <f>'LK 03'!D10</f>
        <v>63</v>
      </c>
      <c r="Q36" s="86">
        <f t="shared" si="11"/>
        <v>2.4300000000000002</v>
      </c>
    </row>
    <row r="37" spans="1:17" x14ac:dyDescent="0.2">
      <c r="A37" s="199">
        <v>9</v>
      </c>
      <c r="B37" s="90" t="s">
        <v>259</v>
      </c>
      <c r="C37" s="194" t="str">
        <f t="shared" si="10"/>
        <v>LK.03.9</v>
      </c>
      <c r="D37" s="194" t="s">
        <v>705</v>
      </c>
      <c r="E37" s="213">
        <v>4</v>
      </c>
      <c r="F37" s="322"/>
      <c r="G37" s="195" t="s">
        <v>664</v>
      </c>
      <c r="H37" s="195" t="s">
        <v>665</v>
      </c>
      <c r="I37" s="196" t="s">
        <v>663</v>
      </c>
      <c r="J37" s="197">
        <f>'LK 03'!F11</f>
        <v>52.4</v>
      </c>
      <c r="K37" s="197">
        <f>'LK 03'!G11</f>
        <v>54</v>
      </c>
      <c r="L37" s="197">
        <f>'LK 03'!H11</f>
        <v>54</v>
      </c>
      <c r="M37" s="197">
        <f>'LK 03'!I11</f>
        <v>32.200000000000003</v>
      </c>
      <c r="N37" s="198">
        <f t="shared" si="8"/>
        <v>54</v>
      </c>
      <c r="O37" s="198">
        <f t="shared" si="9"/>
        <v>192.60000000000002</v>
      </c>
      <c r="P37" s="221">
        <f>'LK 03'!D11</f>
        <v>63</v>
      </c>
      <c r="Q37" s="86">
        <f t="shared" si="11"/>
        <v>2.4300000000000002</v>
      </c>
    </row>
    <row r="38" spans="1:17" x14ac:dyDescent="0.2">
      <c r="A38" s="199">
        <v>10</v>
      </c>
      <c r="B38" s="90" t="s">
        <v>260</v>
      </c>
      <c r="C38" s="194" t="str">
        <f t="shared" si="10"/>
        <v>LK.03.10</v>
      </c>
      <c r="D38" s="194" t="s">
        <v>706</v>
      </c>
      <c r="E38" s="213">
        <v>4</v>
      </c>
      <c r="F38" s="322"/>
      <c r="G38" s="195" t="s">
        <v>664</v>
      </c>
      <c r="H38" s="195" t="s">
        <v>665</v>
      </c>
      <c r="I38" s="196" t="s">
        <v>663</v>
      </c>
      <c r="J38" s="197">
        <f>'LK 03'!F12</f>
        <v>52.4</v>
      </c>
      <c r="K38" s="197">
        <f>'LK 03'!G12</f>
        <v>54</v>
      </c>
      <c r="L38" s="197">
        <f>'LK 03'!H12</f>
        <v>54</v>
      </c>
      <c r="M38" s="197">
        <f>'LK 03'!I12</f>
        <v>32.200000000000003</v>
      </c>
      <c r="N38" s="198">
        <f t="shared" si="8"/>
        <v>54</v>
      </c>
      <c r="O38" s="198">
        <f t="shared" si="9"/>
        <v>192.60000000000002</v>
      </c>
      <c r="P38" s="221">
        <f>'LK 03'!D12</f>
        <v>63</v>
      </c>
      <c r="Q38" s="86">
        <f t="shared" si="11"/>
        <v>2.4300000000000002</v>
      </c>
    </row>
    <row r="39" spans="1:17" x14ac:dyDescent="0.2">
      <c r="A39" s="199">
        <v>11</v>
      </c>
      <c r="B39" s="90" t="s">
        <v>261</v>
      </c>
      <c r="C39" s="194" t="str">
        <f t="shared" si="10"/>
        <v>LK.03.11</v>
      </c>
      <c r="D39" s="194" t="s">
        <v>707</v>
      </c>
      <c r="E39" s="213">
        <v>4</v>
      </c>
      <c r="F39" s="322"/>
      <c r="G39" s="195" t="s">
        <v>664</v>
      </c>
      <c r="H39" s="195" t="s">
        <v>665</v>
      </c>
      <c r="I39" s="196" t="s">
        <v>663</v>
      </c>
      <c r="J39" s="197">
        <f>'LK 03'!F13</f>
        <v>52.4</v>
      </c>
      <c r="K39" s="197">
        <f>'LK 03'!G13</f>
        <v>54</v>
      </c>
      <c r="L39" s="197">
        <f>'LK 03'!H13</f>
        <v>54</v>
      </c>
      <c r="M39" s="197">
        <f>'LK 03'!I13</f>
        <v>28.1</v>
      </c>
      <c r="N39" s="198">
        <f t="shared" si="8"/>
        <v>54</v>
      </c>
      <c r="O39" s="198">
        <f t="shared" si="9"/>
        <v>188.5</v>
      </c>
      <c r="P39" s="221">
        <f>'LK 03'!D13</f>
        <v>63</v>
      </c>
      <c r="Q39" s="86">
        <f t="shared" si="11"/>
        <v>2.4300000000000002</v>
      </c>
    </row>
    <row r="40" spans="1:17" ht="13.5" thickBot="1" x14ac:dyDescent="0.25">
      <c r="A40" s="199">
        <v>12</v>
      </c>
      <c r="B40" s="90" t="s">
        <v>262</v>
      </c>
      <c r="C40" s="194" t="str">
        <f t="shared" si="10"/>
        <v>LK.03.12</v>
      </c>
      <c r="D40" s="194" t="s">
        <v>708</v>
      </c>
      <c r="E40" s="213">
        <v>4</v>
      </c>
      <c r="F40" s="323"/>
      <c r="G40" s="210" t="s">
        <v>661</v>
      </c>
      <c r="H40" s="210" t="s">
        <v>662</v>
      </c>
      <c r="I40" s="211" t="s">
        <v>663</v>
      </c>
      <c r="J40" s="197">
        <f>'LK 03'!F14</f>
        <v>105.37461999999999</v>
      </c>
      <c r="K40" s="197">
        <f>'LK 03'!G14</f>
        <v>112.77462</v>
      </c>
      <c r="L40" s="197">
        <f>'LK 03'!H14</f>
        <v>112.77462</v>
      </c>
      <c r="M40" s="197">
        <f>'LK 03'!I14</f>
        <v>75.374619999999993</v>
      </c>
      <c r="N40" s="198">
        <f t="shared" si="8"/>
        <v>112.77462</v>
      </c>
      <c r="O40" s="198">
        <f t="shared" si="9"/>
        <v>406.29847999999998</v>
      </c>
      <c r="P40" s="221">
        <f>'LK 03'!D14</f>
        <v>136.30000000000001</v>
      </c>
      <c r="Q40" s="86">
        <f t="shared" si="11"/>
        <v>2.4300000000000002</v>
      </c>
    </row>
    <row r="41" spans="1:17" x14ac:dyDescent="0.2">
      <c r="A41" s="189"/>
      <c r="B41" s="324" t="s">
        <v>30</v>
      </c>
      <c r="C41" s="325"/>
      <c r="D41" s="325"/>
      <c r="E41" s="326"/>
      <c r="F41" s="216"/>
      <c r="G41" s="190"/>
      <c r="H41" s="190"/>
      <c r="I41" s="191"/>
      <c r="J41" s="192">
        <f>SUM(J42:J53)</f>
        <v>802.49671999999998</v>
      </c>
      <c r="K41" s="192">
        <f>SUM(K42:K53)</f>
        <v>833.39671999999996</v>
      </c>
      <c r="L41" s="192">
        <f>SUM(L42:L53)</f>
        <v>833.39671999999996</v>
      </c>
      <c r="M41" s="192">
        <f>SUM(M42:M53)</f>
        <v>482.09671999999995</v>
      </c>
      <c r="N41" s="192">
        <f>MAX(J41:M41)</f>
        <v>833.39671999999996</v>
      </c>
      <c r="O41" s="192">
        <f>SUM(O42:O53)</f>
        <v>2951.3868799999996</v>
      </c>
      <c r="P41" s="220">
        <f>+SUM(P42:P53)</f>
        <v>1028.8</v>
      </c>
      <c r="Q41" s="223">
        <f>+SUM(Q42:Q53)</f>
        <v>29.16</v>
      </c>
    </row>
    <row r="42" spans="1:17" x14ac:dyDescent="0.2">
      <c r="A42" s="193">
        <v>1</v>
      </c>
      <c r="B42" s="90" t="s">
        <v>263</v>
      </c>
      <c r="C42" s="194" t="str">
        <f>+B42</f>
        <v>LK.04.1</v>
      </c>
      <c r="D42" s="194" t="s">
        <v>711</v>
      </c>
      <c r="E42" s="213">
        <v>4</v>
      </c>
      <c r="F42" s="321" t="s">
        <v>1084</v>
      </c>
      <c r="G42" s="210" t="s">
        <v>661</v>
      </c>
      <c r="H42" s="210" t="s">
        <v>662</v>
      </c>
      <c r="I42" s="211" t="s">
        <v>681</v>
      </c>
      <c r="J42" s="197">
        <f>'LK 04'!F3</f>
        <v>105.09672</v>
      </c>
      <c r="K42" s="197">
        <f>'LK 04'!G3</f>
        <v>112.49672000000001</v>
      </c>
      <c r="L42" s="197">
        <f>'LK 04'!H3</f>
        <v>112.49672000000001</v>
      </c>
      <c r="M42" s="197">
        <f>'LK 04'!I3</f>
        <v>75.096720000000005</v>
      </c>
      <c r="N42" s="198">
        <f t="shared" ref="N42:N53" si="12">+MAX(J42:M42)</f>
        <v>112.49672000000001</v>
      </c>
      <c r="O42" s="198">
        <f t="shared" ref="O42:O53" si="13">+SUM(J42:M42)</f>
        <v>405.18688000000003</v>
      </c>
      <c r="P42" s="221">
        <f>'LK 04'!D3</f>
        <v>135.80000000000001</v>
      </c>
      <c r="Q42" s="86">
        <f>0.81*3</f>
        <v>2.4300000000000002</v>
      </c>
    </row>
    <row r="43" spans="1:17" x14ac:dyDescent="0.2">
      <c r="A43" s="193">
        <v>2</v>
      </c>
      <c r="B43" s="90" t="s">
        <v>264</v>
      </c>
      <c r="C43" s="194" t="str">
        <f t="shared" ref="C43:C53" si="14">+B43</f>
        <v>LK.04.2</v>
      </c>
      <c r="D43" s="194" t="s">
        <v>712</v>
      </c>
      <c r="E43" s="213">
        <v>4</v>
      </c>
      <c r="F43" s="322"/>
      <c r="G43" s="195" t="s">
        <v>664</v>
      </c>
      <c r="H43" s="195" t="s">
        <v>665</v>
      </c>
      <c r="I43" s="196" t="s">
        <v>681</v>
      </c>
      <c r="J43" s="197">
        <f>'LK 04'!F4</f>
        <v>52.4</v>
      </c>
      <c r="K43" s="197">
        <f>'LK 04'!G4</f>
        <v>54</v>
      </c>
      <c r="L43" s="197">
        <f>'LK 04'!H4</f>
        <v>54</v>
      </c>
      <c r="M43" s="197">
        <f>'LK 04'!I4</f>
        <v>28.1</v>
      </c>
      <c r="N43" s="198">
        <f t="shared" si="12"/>
        <v>54</v>
      </c>
      <c r="O43" s="198">
        <f t="shared" si="13"/>
        <v>188.5</v>
      </c>
      <c r="P43" s="221">
        <f>'LK 04'!D4</f>
        <v>63</v>
      </c>
      <c r="Q43" s="86">
        <f t="shared" ref="Q43:Q53" si="15">0.81*3</f>
        <v>2.4300000000000002</v>
      </c>
    </row>
    <row r="44" spans="1:17" x14ac:dyDescent="0.2">
      <c r="A44" s="193">
        <v>3</v>
      </c>
      <c r="B44" s="90" t="s">
        <v>265</v>
      </c>
      <c r="C44" s="194" t="str">
        <f t="shared" si="14"/>
        <v>LK.04.3</v>
      </c>
      <c r="D44" s="194" t="s">
        <v>713</v>
      </c>
      <c r="E44" s="213">
        <v>4</v>
      </c>
      <c r="F44" s="322"/>
      <c r="G44" s="195" t="s">
        <v>664</v>
      </c>
      <c r="H44" s="195" t="s">
        <v>665</v>
      </c>
      <c r="I44" s="196" t="s">
        <v>681</v>
      </c>
      <c r="J44" s="197">
        <f>'LK 04'!F5</f>
        <v>52.4</v>
      </c>
      <c r="K44" s="197">
        <f>'LK 04'!G5</f>
        <v>54</v>
      </c>
      <c r="L44" s="197">
        <f>'LK 04'!H5</f>
        <v>54</v>
      </c>
      <c r="M44" s="197">
        <f>'LK 04'!I5</f>
        <v>32.200000000000003</v>
      </c>
      <c r="N44" s="198">
        <f t="shared" si="12"/>
        <v>54</v>
      </c>
      <c r="O44" s="198">
        <f t="shared" si="13"/>
        <v>192.60000000000002</v>
      </c>
      <c r="P44" s="221">
        <f>'LK 04'!D5</f>
        <v>63</v>
      </c>
      <c r="Q44" s="86">
        <f t="shared" si="15"/>
        <v>2.4300000000000002</v>
      </c>
    </row>
    <row r="45" spans="1:17" x14ac:dyDescent="0.2">
      <c r="A45" s="193">
        <v>4</v>
      </c>
      <c r="B45" s="90" t="s">
        <v>266</v>
      </c>
      <c r="C45" s="194" t="str">
        <f t="shared" si="14"/>
        <v>LK.04.4</v>
      </c>
      <c r="D45" s="194" t="s">
        <v>714</v>
      </c>
      <c r="E45" s="213">
        <v>4</v>
      </c>
      <c r="F45" s="322"/>
      <c r="G45" s="195" t="s">
        <v>664</v>
      </c>
      <c r="H45" s="195" t="s">
        <v>662</v>
      </c>
      <c r="I45" s="196" t="s">
        <v>681</v>
      </c>
      <c r="J45" s="197">
        <f>'LK 04'!F6</f>
        <v>52.4</v>
      </c>
      <c r="K45" s="197">
        <f>'LK 04'!G6</f>
        <v>54</v>
      </c>
      <c r="L45" s="197">
        <f>'LK 04'!H6</f>
        <v>54</v>
      </c>
      <c r="M45" s="197">
        <f>'LK 04'!I6</f>
        <v>32.200000000000003</v>
      </c>
      <c r="N45" s="198">
        <f t="shared" si="12"/>
        <v>54</v>
      </c>
      <c r="O45" s="198">
        <f t="shared" si="13"/>
        <v>192.60000000000002</v>
      </c>
      <c r="P45" s="221">
        <f>'LK 04'!D6</f>
        <v>63</v>
      </c>
      <c r="Q45" s="86">
        <f t="shared" si="15"/>
        <v>2.4300000000000002</v>
      </c>
    </row>
    <row r="46" spans="1:17" x14ac:dyDescent="0.2">
      <c r="A46" s="193">
        <v>5</v>
      </c>
      <c r="B46" s="90" t="s">
        <v>267</v>
      </c>
      <c r="C46" s="194" t="str">
        <f t="shared" si="14"/>
        <v>LK.04.5</v>
      </c>
      <c r="D46" s="194" t="s">
        <v>703</v>
      </c>
      <c r="E46" s="213">
        <v>4</v>
      </c>
      <c r="F46" s="322"/>
      <c r="G46" s="195" t="s">
        <v>664</v>
      </c>
      <c r="H46" s="195" t="s">
        <v>683</v>
      </c>
      <c r="I46" s="196" t="s">
        <v>681</v>
      </c>
      <c r="J46" s="197">
        <f>'LK 04'!F7</f>
        <v>52.4</v>
      </c>
      <c r="K46" s="197">
        <f>'LK 04'!G7</f>
        <v>54</v>
      </c>
      <c r="L46" s="197">
        <f>'LK 04'!H7</f>
        <v>54</v>
      </c>
      <c r="M46" s="197">
        <f>'LK 04'!I7</f>
        <v>28.1</v>
      </c>
      <c r="N46" s="198">
        <f t="shared" si="12"/>
        <v>54</v>
      </c>
      <c r="O46" s="198">
        <f t="shared" si="13"/>
        <v>188.5</v>
      </c>
      <c r="P46" s="221">
        <f>'LK 04'!D7</f>
        <v>63</v>
      </c>
      <c r="Q46" s="86">
        <f t="shared" si="15"/>
        <v>2.4300000000000002</v>
      </c>
    </row>
    <row r="47" spans="1:17" x14ac:dyDescent="0.2">
      <c r="A47" s="193">
        <v>6</v>
      </c>
      <c r="B47" s="90" t="s">
        <v>268</v>
      </c>
      <c r="C47" s="194" t="str">
        <f t="shared" si="14"/>
        <v>LK.04.6</v>
      </c>
      <c r="D47" s="194" t="s">
        <v>715</v>
      </c>
      <c r="E47" s="213">
        <v>4</v>
      </c>
      <c r="F47" s="323"/>
      <c r="G47" s="210" t="s">
        <v>661</v>
      </c>
      <c r="H47" s="210" t="s">
        <v>662</v>
      </c>
      <c r="I47" s="211" t="s">
        <v>681</v>
      </c>
      <c r="J47" s="197">
        <f>'LK 04'!F8</f>
        <v>52.7</v>
      </c>
      <c r="K47" s="197">
        <f>'LK 04'!G8</f>
        <v>54</v>
      </c>
      <c r="L47" s="197">
        <f>'LK 04'!H8</f>
        <v>54</v>
      </c>
      <c r="M47" s="197">
        <f>'LK 04'!I8</f>
        <v>27.9</v>
      </c>
      <c r="N47" s="198">
        <f t="shared" si="12"/>
        <v>54</v>
      </c>
      <c r="O47" s="198">
        <f t="shared" si="13"/>
        <v>188.6</v>
      </c>
      <c r="P47" s="221">
        <f>'LK 04'!D8</f>
        <v>91</v>
      </c>
      <c r="Q47" s="86">
        <f t="shared" si="15"/>
        <v>2.4300000000000002</v>
      </c>
    </row>
    <row r="48" spans="1:17" x14ac:dyDescent="0.2">
      <c r="A48" s="193">
        <v>7</v>
      </c>
      <c r="B48" s="90" t="s">
        <v>269</v>
      </c>
      <c r="C48" s="194" t="str">
        <f t="shared" si="14"/>
        <v>LK.04.7</v>
      </c>
      <c r="D48" s="194" t="s">
        <v>716</v>
      </c>
      <c r="E48" s="213">
        <v>4</v>
      </c>
      <c r="F48" s="321" t="s">
        <v>1085</v>
      </c>
      <c r="G48" s="210" t="s">
        <v>661</v>
      </c>
      <c r="H48" s="210" t="s">
        <v>662</v>
      </c>
      <c r="I48" s="211" t="s">
        <v>663</v>
      </c>
      <c r="J48" s="197">
        <f>'LK 04'!F9</f>
        <v>68.400000000000006</v>
      </c>
      <c r="K48" s="197">
        <f>'LK 04'!G9</f>
        <v>70</v>
      </c>
      <c r="L48" s="197">
        <f>'LK 04'!H9</f>
        <v>70</v>
      </c>
      <c r="M48" s="197">
        <f>'LK 04'!I9</f>
        <v>36.700000000000003</v>
      </c>
      <c r="N48" s="198">
        <f t="shared" si="12"/>
        <v>70</v>
      </c>
      <c r="O48" s="198">
        <f t="shared" si="13"/>
        <v>245.10000000000002</v>
      </c>
      <c r="P48" s="221">
        <f>'LK 04'!D9</f>
        <v>112</v>
      </c>
      <c r="Q48" s="86">
        <f t="shared" si="15"/>
        <v>2.4300000000000002</v>
      </c>
    </row>
    <row r="49" spans="1:17" x14ac:dyDescent="0.2">
      <c r="A49" s="193">
        <v>8</v>
      </c>
      <c r="B49" s="90" t="s">
        <v>270</v>
      </c>
      <c r="C49" s="194" t="str">
        <f t="shared" si="14"/>
        <v>LK.04.8</v>
      </c>
      <c r="D49" s="194" t="s">
        <v>717</v>
      </c>
      <c r="E49" s="213">
        <v>4</v>
      </c>
      <c r="F49" s="322"/>
      <c r="G49" s="195" t="s">
        <v>664</v>
      </c>
      <c r="H49" s="195" t="s">
        <v>665</v>
      </c>
      <c r="I49" s="196" t="s">
        <v>663</v>
      </c>
      <c r="J49" s="197">
        <f>'LK 04'!F10</f>
        <v>68.2</v>
      </c>
      <c r="K49" s="197">
        <f>'LK 04'!G10</f>
        <v>70</v>
      </c>
      <c r="L49" s="197">
        <f>'LK 04'!H10</f>
        <v>70</v>
      </c>
      <c r="M49" s="197">
        <f>'LK 04'!I10</f>
        <v>36.700000000000003</v>
      </c>
      <c r="N49" s="198">
        <f t="shared" si="12"/>
        <v>70</v>
      </c>
      <c r="O49" s="198">
        <f t="shared" si="13"/>
        <v>244.89999999999998</v>
      </c>
      <c r="P49" s="221">
        <f>'LK 04'!D10</f>
        <v>80</v>
      </c>
      <c r="Q49" s="86">
        <f t="shared" si="15"/>
        <v>2.4300000000000002</v>
      </c>
    </row>
    <row r="50" spans="1:17" x14ac:dyDescent="0.2">
      <c r="A50" s="199">
        <v>9</v>
      </c>
      <c r="B50" s="90" t="s">
        <v>271</v>
      </c>
      <c r="C50" s="194" t="str">
        <f t="shared" si="14"/>
        <v>LK.04.9</v>
      </c>
      <c r="D50" s="194" t="s">
        <v>718</v>
      </c>
      <c r="E50" s="213">
        <v>4</v>
      </c>
      <c r="F50" s="322"/>
      <c r="G50" s="195" t="s">
        <v>664</v>
      </c>
      <c r="H50" s="195" t="s">
        <v>665</v>
      </c>
      <c r="I50" s="196" t="s">
        <v>663</v>
      </c>
      <c r="J50" s="197">
        <f>'LK 04'!F11</f>
        <v>68.2</v>
      </c>
      <c r="K50" s="197">
        <f>'LK 04'!G11</f>
        <v>70</v>
      </c>
      <c r="L50" s="197">
        <f>'LK 04'!H11</f>
        <v>70</v>
      </c>
      <c r="M50" s="197">
        <f>'LK 04'!I11</f>
        <v>36.9</v>
      </c>
      <c r="N50" s="198">
        <f t="shared" si="12"/>
        <v>70</v>
      </c>
      <c r="O50" s="198">
        <f t="shared" si="13"/>
        <v>245.1</v>
      </c>
      <c r="P50" s="221">
        <f>'LK 04'!D11</f>
        <v>80</v>
      </c>
      <c r="Q50" s="86">
        <f t="shared" si="15"/>
        <v>2.4300000000000002</v>
      </c>
    </row>
    <row r="51" spans="1:17" x14ac:dyDescent="0.2">
      <c r="A51" s="199">
        <v>10</v>
      </c>
      <c r="B51" s="90" t="s">
        <v>272</v>
      </c>
      <c r="C51" s="194" t="str">
        <f t="shared" si="14"/>
        <v>LK.04.10</v>
      </c>
      <c r="D51" s="194" t="s">
        <v>719</v>
      </c>
      <c r="E51" s="213">
        <v>4</v>
      </c>
      <c r="F51" s="322"/>
      <c r="G51" s="195" t="s">
        <v>664</v>
      </c>
      <c r="H51" s="195" t="s">
        <v>665</v>
      </c>
      <c r="I51" s="196" t="s">
        <v>663</v>
      </c>
      <c r="J51" s="197">
        <f>'LK 04'!F12</f>
        <v>68.2</v>
      </c>
      <c r="K51" s="197">
        <f>'LK 04'!G12</f>
        <v>70</v>
      </c>
      <c r="L51" s="197">
        <f>'LK 04'!H12</f>
        <v>70</v>
      </c>
      <c r="M51" s="197">
        <f>'LK 04'!I12</f>
        <v>41.5</v>
      </c>
      <c r="N51" s="198">
        <f t="shared" si="12"/>
        <v>70</v>
      </c>
      <c r="O51" s="198">
        <f t="shared" si="13"/>
        <v>249.7</v>
      </c>
      <c r="P51" s="221">
        <f>'LK 04'!D12</f>
        <v>80</v>
      </c>
      <c r="Q51" s="86">
        <f t="shared" si="15"/>
        <v>2.4300000000000002</v>
      </c>
    </row>
    <row r="52" spans="1:17" x14ac:dyDescent="0.2">
      <c r="A52" s="199">
        <v>11</v>
      </c>
      <c r="B52" s="90" t="s">
        <v>273</v>
      </c>
      <c r="C52" s="194" t="str">
        <f t="shared" si="14"/>
        <v>LK.04.11</v>
      </c>
      <c r="D52" s="194" t="s">
        <v>720</v>
      </c>
      <c r="E52" s="213">
        <v>4</v>
      </c>
      <c r="F52" s="322"/>
      <c r="G52" s="195" t="s">
        <v>664</v>
      </c>
      <c r="H52" s="195" t="s">
        <v>665</v>
      </c>
      <c r="I52" s="196" t="s">
        <v>663</v>
      </c>
      <c r="J52" s="197">
        <f>'LK 04'!F13</f>
        <v>68.2</v>
      </c>
      <c r="K52" s="197">
        <f>'LK 04'!G13</f>
        <v>70</v>
      </c>
      <c r="L52" s="197">
        <f>'LK 04'!H13</f>
        <v>70</v>
      </c>
      <c r="M52" s="197">
        <f>'LK 04'!I13</f>
        <v>41.5</v>
      </c>
      <c r="N52" s="198">
        <f t="shared" si="12"/>
        <v>70</v>
      </c>
      <c r="O52" s="198">
        <f t="shared" si="13"/>
        <v>249.7</v>
      </c>
      <c r="P52" s="221">
        <f>'LK 04'!D13</f>
        <v>80</v>
      </c>
      <c r="Q52" s="86">
        <f t="shared" si="15"/>
        <v>2.4300000000000002</v>
      </c>
    </row>
    <row r="53" spans="1:17" ht="13.5" thickBot="1" x14ac:dyDescent="0.25">
      <c r="A53" s="199">
        <v>12</v>
      </c>
      <c r="B53" s="90" t="s">
        <v>274</v>
      </c>
      <c r="C53" s="194" t="str">
        <f t="shared" si="14"/>
        <v>LK.04.12</v>
      </c>
      <c r="D53" s="194" t="s">
        <v>721</v>
      </c>
      <c r="E53" s="213">
        <v>4</v>
      </c>
      <c r="F53" s="323"/>
      <c r="G53" s="210" t="s">
        <v>661</v>
      </c>
      <c r="H53" s="210" t="s">
        <v>662</v>
      </c>
      <c r="I53" s="211" t="s">
        <v>663</v>
      </c>
      <c r="J53" s="197">
        <f>'LK 04'!F14</f>
        <v>93.9</v>
      </c>
      <c r="K53" s="197">
        <f>'LK 04'!G14</f>
        <v>100.9</v>
      </c>
      <c r="L53" s="197">
        <f>'LK 04'!H14</f>
        <v>100.9</v>
      </c>
      <c r="M53" s="197">
        <f>'LK 04'!I14</f>
        <v>65.2</v>
      </c>
      <c r="N53" s="198">
        <f t="shared" si="12"/>
        <v>100.9</v>
      </c>
      <c r="O53" s="198">
        <f t="shared" si="13"/>
        <v>360.90000000000003</v>
      </c>
      <c r="P53" s="221">
        <f>'LK 04'!D14</f>
        <v>118</v>
      </c>
      <c r="Q53" s="86">
        <f t="shared" si="15"/>
        <v>2.4300000000000002</v>
      </c>
    </row>
    <row r="54" spans="1:17" x14ac:dyDescent="0.2">
      <c r="A54" s="189"/>
      <c r="B54" s="324" t="s">
        <v>33</v>
      </c>
      <c r="C54" s="325"/>
      <c r="D54" s="325"/>
      <c r="E54" s="326"/>
      <c r="F54" s="216"/>
      <c r="G54" s="190"/>
      <c r="H54" s="190"/>
      <c r="I54" s="191"/>
      <c r="J54" s="192">
        <f>SUM(J55:J63)</f>
        <v>694.71186999999998</v>
      </c>
      <c r="K54" s="192">
        <f>SUM(K55:K63)</f>
        <v>723.87112000000002</v>
      </c>
      <c r="L54" s="192">
        <f>SUM(L55:L63)</f>
        <v>723.87112000000002</v>
      </c>
      <c r="M54" s="192">
        <f>SUM(M55:M63)</f>
        <v>433.0440200000001</v>
      </c>
      <c r="N54" s="192">
        <f>MAX(J54:M54)</f>
        <v>723.87112000000002</v>
      </c>
      <c r="O54" s="192">
        <f>SUM(O55:O63)</f>
        <v>2575.4981299999999</v>
      </c>
      <c r="P54" s="220">
        <f>+SUM(P55:P63)</f>
        <v>912.2</v>
      </c>
      <c r="Q54" s="223">
        <f>+SUM(Q55:Q63)</f>
        <v>21.87</v>
      </c>
    </row>
    <row r="55" spans="1:17" x14ac:dyDescent="0.2">
      <c r="A55" s="193">
        <v>1</v>
      </c>
      <c r="B55" s="90" t="s">
        <v>275</v>
      </c>
      <c r="C55" s="194" t="str">
        <f>+B55</f>
        <v>LK.05.1</v>
      </c>
      <c r="D55" s="194" t="s">
        <v>722</v>
      </c>
      <c r="E55" s="213">
        <v>4</v>
      </c>
      <c r="F55" s="321" t="s">
        <v>1086</v>
      </c>
      <c r="G55" s="210" t="s">
        <v>661</v>
      </c>
      <c r="H55" s="210" t="s">
        <v>662</v>
      </c>
      <c r="I55" s="211" t="s">
        <v>681</v>
      </c>
      <c r="J55" s="197">
        <f>'LK 05'!F3</f>
        <v>75.916749999999993</v>
      </c>
      <c r="K55" s="197">
        <f>'LK 05'!G3</f>
        <v>78</v>
      </c>
      <c r="L55" s="197">
        <f>'LK 05'!H3</f>
        <v>78</v>
      </c>
      <c r="M55" s="197">
        <f>'LK 05'!I3</f>
        <v>41.09</v>
      </c>
      <c r="N55" s="198">
        <f t="shared" ref="N55:N63" si="16">+MAX(J55:M55)</f>
        <v>78</v>
      </c>
      <c r="O55" s="198">
        <f t="shared" ref="O55:O63" si="17">+SUM(J55:M55)</f>
        <v>273.00675000000001</v>
      </c>
      <c r="P55" s="221">
        <f>'LK 05'!D3</f>
        <v>120</v>
      </c>
      <c r="Q55" s="86">
        <f>0.81*3</f>
        <v>2.4300000000000002</v>
      </c>
    </row>
    <row r="56" spans="1:17" x14ac:dyDescent="0.2">
      <c r="A56" s="193">
        <v>2</v>
      </c>
      <c r="B56" s="90" t="s">
        <v>276</v>
      </c>
      <c r="C56" s="194" t="str">
        <f t="shared" ref="C56:C63" si="18">+B56</f>
        <v>LK.05.2</v>
      </c>
      <c r="D56" s="194" t="s">
        <v>723</v>
      </c>
      <c r="E56" s="213">
        <v>4</v>
      </c>
      <c r="F56" s="322"/>
      <c r="G56" s="195" t="s">
        <v>664</v>
      </c>
      <c r="H56" s="195" t="s">
        <v>665</v>
      </c>
      <c r="I56" s="196" t="s">
        <v>681</v>
      </c>
      <c r="J56" s="197">
        <f>'LK 05'!F4</f>
        <v>75.695599999999999</v>
      </c>
      <c r="K56" s="197">
        <f>'LK 05'!G4</f>
        <v>78</v>
      </c>
      <c r="L56" s="197">
        <f>'LK 05'!H4</f>
        <v>78</v>
      </c>
      <c r="M56" s="197">
        <f>'LK 05'!I4</f>
        <v>46.77</v>
      </c>
      <c r="N56" s="198">
        <f t="shared" si="16"/>
        <v>78</v>
      </c>
      <c r="O56" s="198">
        <f t="shared" si="17"/>
        <v>278.46559999999999</v>
      </c>
      <c r="P56" s="221">
        <f>'LK 05'!D4</f>
        <v>90</v>
      </c>
      <c r="Q56" s="86">
        <f t="shared" ref="Q56:Q63" si="19">0.81*3</f>
        <v>2.4300000000000002</v>
      </c>
    </row>
    <row r="57" spans="1:17" x14ac:dyDescent="0.2">
      <c r="A57" s="193">
        <v>3</v>
      </c>
      <c r="B57" s="90" t="s">
        <v>277</v>
      </c>
      <c r="C57" s="194" t="str">
        <f t="shared" si="18"/>
        <v>LK.05.3</v>
      </c>
      <c r="D57" s="194" t="s">
        <v>724</v>
      </c>
      <c r="E57" s="213">
        <v>4</v>
      </c>
      <c r="F57" s="322"/>
      <c r="G57" s="195" t="s">
        <v>664</v>
      </c>
      <c r="H57" s="195" t="s">
        <v>665</v>
      </c>
      <c r="I57" s="196" t="s">
        <v>681</v>
      </c>
      <c r="J57" s="197">
        <f>'LK 05'!F5</f>
        <v>75.691149999999993</v>
      </c>
      <c r="K57" s="197">
        <f>'LK 05'!G5</f>
        <v>78</v>
      </c>
      <c r="L57" s="197">
        <f>'LK 05'!H5</f>
        <v>78</v>
      </c>
      <c r="M57" s="197">
        <f>'LK 05'!I5</f>
        <v>46.77</v>
      </c>
      <c r="N57" s="198">
        <f t="shared" si="16"/>
        <v>78</v>
      </c>
      <c r="O57" s="198">
        <f t="shared" si="17"/>
        <v>278.46114999999998</v>
      </c>
      <c r="P57" s="221">
        <f>'LK 05'!D5</f>
        <v>90</v>
      </c>
      <c r="Q57" s="86">
        <f t="shared" si="19"/>
        <v>2.4300000000000002</v>
      </c>
    </row>
    <row r="58" spans="1:17" x14ac:dyDescent="0.2">
      <c r="A58" s="193">
        <v>4</v>
      </c>
      <c r="B58" s="90" t="s">
        <v>278</v>
      </c>
      <c r="C58" s="194" t="str">
        <f t="shared" si="18"/>
        <v>LK.05.4</v>
      </c>
      <c r="D58" s="194" t="s">
        <v>725</v>
      </c>
      <c r="E58" s="213">
        <v>4</v>
      </c>
      <c r="F58" s="323"/>
      <c r="G58" s="210" t="s">
        <v>661</v>
      </c>
      <c r="H58" s="210" t="s">
        <v>662</v>
      </c>
      <c r="I58" s="211" t="s">
        <v>681</v>
      </c>
      <c r="J58" s="197">
        <f>'LK 05'!F6</f>
        <v>114.85112000000001</v>
      </c>
      <c r="K58" s="197">
        <f>'LK 05'!G6</f>
        <v>123.02312000000001</v>
      </c>
      <c r="L58" s="197">
        <f>'LK 05'!H6</f>
        <v>123.02312000000001</v>
      </c>
      <c r="M58" s="197">
        <f>'LK 05'!I6</f>
        <v>83.050520000000006</v>
      </c>
      <c r="N58" s="198">
        <f t="shared" si="16"/>
        <v>123.02312000000001</v>
      </c>
      <c r="O58" s="198">
        <f t="shared" si="17"/>
        <v>443.94788000000005</v>
      </c>
      <c r="P58" s="221">
        <f>'LK 05'!D6</f>
        <v>156.19999999999999</v>
      </c>
      <c r="Q58" s="86">
        <f t="shared" si="19"/>
        <v>2.4300000000000002</v>
      </c>
    </row>
    <row r="59" spans="1:17" x14ac:dyDescent="0.2">
      <c r="A59" s="193">
        <v>5</v>
      </c>
      <c r="B59" s="90" t="s">
        <v>279</v>
      </c>
      <c r="C59" s="194" t="str">
        <f t="shared" si="18"/>
        <v>LK.05.5</v>
      </c>
      <c r="D59" s="194" t="s">
        <v>726</v>
      </c>
      <c r="E59" s="213">
        <v>4</v>
      </c>
      <c r="F59" s="321" t="s">
        <v>1087</v>
      </c>
      <c r="G59" s="210" t="s">
        <v>661</v>
      </c>
      <c r="H59" s="210" t="s">
        <v>662</v>
      </c>
      <c r="I59" s="211" t="s">
        <v>663</v>
      </c>
      <c r="J59" s="197">
        <f>'LK 05'!F7</f>
        <v>99.553699999999992</v>
      </c>
      <c r="K59" s="197">
        <f>'LK 05'!G7</f>
        <v>106.848</v>
      </c>
      <c r="L59" s="197">
        <f>'LK 05'!H7</f>
        <v>106.848</v>
      </c>
      <c r="M59" s="197">
        <f>'LK 05'!I7</f>
        <v>68.738749999999996</v>
      </c>
      <c r="N59" s="198">
        <f t="shared" si="16"/>
        <v>106.848</v>
      </c>
      <c r="O59" s="198">
        <f t="shared" si="17"/>
        <v>381.98845</v>
      </c>
      <c r="P59" s="221">
        <f>'LK 05'!D7</f>
        <v>126</v>
      </c>
      <c r="Q59" s="86">
        <f t="shared" si="19"/>
        <v>2.4300000000000002</v>
      </c>
    </row>
    <row r="60" spans="1:17" x14ac:dyDescent="0.2">
      <c r="A60" s="193">
        <v>6</v>
      </c>
      <c r="B60" s="90" t="s">
        <v>280</v>
      </c>
      <c r="C60" s="194" t="str">
        <f t="shared" si="18"/>
        <v>LK.05.6</v>
      </c>
      <c r="D60" s="194" t="s">
        <v>728</v>
      </c>
      <c r="E60" s="213">
        <v>4</v>
      </c>
      <c r="F60" s="322"/>
      <c r="G60" s="195" t="s">
        <v>664</v>
      </c>
      <c r="H60" s="195" t="s">
        <v>665</v>
      </c>
      <c r="I60" s="196" t="s">
        <v>663</v>
      </c>
      <c r="J60" s="197">
        <f>'LK 05'!F8</f>
        <v>63.195599999999999</v>
      </c>
      <c r="K60" s="197">
        <f>'LK 05'!G8</f>
        <v>65</v>
      </c>
      <c r="L60" s="197">
        <f>'LK 05'!H8</f>
        <v>65</v>
      </c>
      <c r="M60" s="197">
        <f>'LK 05'!I8</f>
        <v>38.975000000000001</v>
      </c>
      <c r="N60" s="198">
        <f t="shared" si="16"/>
        <v>65</v>
      </c>
      <c r="O60" s="198">
        <f t="shared" si="17"/>
        <v>232.17060000000001</v>
      </c>
      <c r="P60" s="221">
        <f>'LK 05'!D8</f>
        <v>75</v>
      </c>
      <c r="Q60" s="86">
        <f t="shared" si="19"/>
        <v>2.4300000000000002</v>
      </c>
    </row>
    <row r="61" spans="1:17" x14ac:dyDescent="0.2">
      <c r="A61" s="193">
        <v>7</v>
      </c>
      <c r="B61" s="90" t="s">
        <v>281</v>
      </c>
      <c r="C61" s="194" t="str">
        <f t="shared" si="18"/>
        <v>LK.05.7</v>
      </c>
      <c r="D61" s="194" t="s">
        <v>729</v>
      </c>
      <c r="E61" s="213">
        <v>4</v>
      </c>
      <c r="F61" s="322"/>
      <c r="G61" s="195" t="s">
        <v>664</v>
      </c>
      <c r="H61" s="195" t="s">
        <v>665</v>
      </c>
      <c r="I61" s="196" t="s">
        <v>663</v>
      </c>
      <c r="J61" s="197">
        <f>'LK 05'!F9</f>
        <v>63.195599999999999</v>
      </c>
      <c r="K61" s="197">
        <f>'LK 05'!G9</f>
        <v>65</v>
      </c>
      <c r="L61" s="197">
        <f>'LK 05'!H9</f>
        <v>65</v>
      </c>
      <c r="M61" s="197">
        <f>'LK 05'!I9</f>
        <v>38.975000000000001</v>
      </c>
      <c r="N61" s="198">
        <f t="shared" si="16"/>
        <v>65</v>
      </c>
      <c r="O61" s="198">
        <f t="shared" si="17"/>
        <v>232.17060000000001</v>
      </c>
      <c r="P61" s="221">
        <f>'LK 05'!D9</f>
        <v>75</v>
      </c>
      <c r="Q61" s="86">
        <f t="shared" si="19"/>
        <v>2.4300000000000002</v>
      </c>
    </row>
    <row r="62" spans="1:17" x14ac:dyDescent="0.2">
      <c r="A62" s="193">
        <v>8</v>
      </c>
      <c r="B62" s="90" t="s">
        <v>282</v>
      </c>
      <c r="C62" s="194" t="str">
        <f t="shared" si="18"/>
        <v>LK.05.8</v>
      </c>
      <c r="D62" s="194" t="s">
        <v>730</v>
      </c>
      <c r="E62" s="213">
        <v>4</v>
      </c>
      <c r="F62" s="322"/>
      <c r="G62" s="195" t="s">
        <v>664</v>
      </c>
      <c r="H62" s="195" t="s">
        <v>665</v>
      </c>
      <c r="I62" s="196" t="s">
        <v>663</v>
      </c>
      <c r="J62" s="197">
        <f>'LK 05'!F10</f>
        <v>63.195599999999999</v>
      </c>
      <c r="K62" s="197">
        <f>'LK 05'!G10</f>
        <v>65</v>
      </c>
      <c r="L62" s="197">
        <f>'LK 05'!H10</f>
        <v>65</v>
      </c>
      <c r="M62" s="197">
        <f>'LK 05'!I10</f>
        <v>34.419750000000001</v>
      </c>
      <c r="N62" s="198">
        <f t="shared" si="16"/>
        <v>65</v>
      </c>
      <c r="O62" s="198">
        <f t="shared" si="17"/>
        <v>227.61535000000001</v>
      </c>
      <c r="P62" s="221">
        <f>'LK 05'!D10</f>
        <v>75</v>
      </c>
      <c r="Q62" s="86">
        <f t="shared" si="19"/>
        <v>2.4300000000000002</v>
      </c>
    </row>
    <row r="63" spans="1:17" ht="13.5" thickBot="1" x14ac:dyDescent="0.25">
      <c r="A63" s="199">
        <v>9</v>
      </c>
      <c r="B63" s="90" t="s">
        <v>283</v>
      </c>
      <c r="C63" s="194" t="str">
        <f t="shared" si="18"/>
        <v>LK.05.9</v>
      </c>
      <c r="D63" s="194" t="s">
        <v>731</v>
      </c>
      <c r="E63" s="213">
        <v>4</v>
      </c>
      <c r="F63" s="323"/>
      <c r="G63" s="210" t="s">
        <v>661</v>
      </c>
      <c r="H63" s="210" t="s">
        <v>662</v>
      </c>
      <c r="I63" s="211" t="s">
        <v>663</v>
      </c>
      <c r="J63" s="197">
        <f>'LK 05'!F11</f>
        <v>63.41675</v>
      </c>
      <c r="K63" s="197">
        <f>'LK 05'!G11</f>
        <v>65</v>
      </c>
      <c r="L63" s="197">
        <f>'LK 05'!H11</f>
        <v>65</v>
      </c>
      <c r="M63" s="197">
        <f>'LK 05'!I11</f>
        <v>34.255000000000003</v>
      </c>
      <c r="N63" s="198">
        <f t="shared" si="16"/>
        <v>65</v>
      </c>
      <c r="O63" s="198">
        <f t="shared" si="17"/>
        <v>227.67175</v>
      </c>
      <c r="P63" s="221">
        <f>'LK 05'!D11</f>
        <v>105</v>
      </c>
      <c r="Q63" s="86">
        <f t="shared" si="19"/>
        <v>2.4300000000000002</v>
      </c>
    </row>
    <row r="64" spans="1:17" x14ac:dyDescent="0.2">
      <c r="A64" s="189"/>
      <c r="B64" s="324" t="s">
        <v>36</v>
      </c>
      <c r="C64" s="325"/>
      <c r="D64" s="325"/>
      <c r="E64" s="326"/>
      <c r="F64" s="216"/>
      <c r="G64" s="190"/>
      <c r="H64" s="190"/>
      <c r="I64" s="191"/>
      <c r="J64" s="192">
        <f>SUM(J65:J74)</f>
        <v>678.72485999999992</v>
      </c>
      <c r="K64" s="192">
        <f>SUM(K65:K74)</f>
        <v>705.59999999999991</v>
      </c>
      <c r="L64" s="192">
        <f>SUM(L65:L74)</f>
        <v>705.59999999999991</v>
      </c>
      <c r="M64" s="192">
        <f>SUM(M65:M74)</f>
        <v>414.17570999999998</v>
      </c>
      <c r="N64" s="192">
        <f>MAX(J64:M64)</f>
        <v>705.59999999999991</v>
      </c>
      <c r="O64" s="192">
        <f>SUM(O65:O74)</f>
        <v>2504.1005700000001</v>
      </c>
      <c r="P64" s="220">
        <f>+SUM(P65:P74)</f>
        <v>880.4</v>
      </c>
      <c r="Q64" s="223">
        <f>+SUM(Q65:Q74)</f>
        <v>24.3</v>
      </c>
    </row>
    <row r="65" spans="1:17" x14ac:dyDescent="0.2">
      <c r="A65" s="193">
        <v>1</v>
      </c>
      <c r="B65" s="90" t="s">
        <v>285</v>
      </c>
      <c r="C65" s="194" t="str">
        <f>+B65</f>
        <v>LK.06.1</v>
      </c>
      <c r="D65" s="194" t="s">
        <v>732</v>
      </c>
      <c r="E65" s="213">
        <v>4</v>
      </c>
      <c r="F65" s="321" t="s">
        <v>1088</v>
      </c>
      <c r="G65" s="210" t="s">
        <v>661</v>
      </c>
      <c r="H65" s="210" t="s">
        <v>662</v>
      </c>
      <c r="I65" s="211" t="s">
        <v>681</v>
      </c>
      <c r="J65" s="197">
        <f>'LK 06'!F3</f>
        <v>68.416749999999993</v>
      </c>
      <c r="K65" s="197">
        <f>'LK 06'!G3</f>
        <v>70</v>
      </c>
      <c r="L65" s="197">
        <f>'LK 06'!H3</f>
        <v>70</v>
      </c>
      <c r="M65" s="197">
        <f>'LK 06'!I3</f>
        <v>36.725000000000001</v>
      </c>
      <c r="N65" s="198">
        <f t="shared" ref="N65:N74" si="20">+MAX(J65:M65)</f>
        <v>70</v>
      </c>
      <c r="O65" s="198">
        <f t="shared" ref="O65:O74" si="21">+SUM(J65:M65)</f>
        <v>245.14174999999997</v>
      </c>
      <c r="P65" s="221">
        <f>'LK 06'!D3</f>
        <v>112</v>
      </c>
      <c r="Q65" s="86">
        <f>0.81*3</f>
        <v>2.4300000000000002</v>
      </c>
    </row>
    <row r="66" spans="1:17" x14ac:dyDescent="0.2">
      <c r="A66" s="193">
        <v>2</v>
      </c>
      <c r="B66" s="90" t="s">
        <v>286</v>
      </c>
      <c r="C66" s="194" t="str">
        <f t="shared" ref="C66:C74" si="22">+B66</f>
        <v>LK.06.2</v>
      </c>
      <c r="D66" s="194" t="s">
        <v>733</v>
      </c>
      <c r="E66" s="213">
        <v>4</v>
      </c>
      <c r="F66" s="322"/>
      <c r="G66" s="195" t="s">
        <v>664</v>
      </c>
      <c r="H66" s="195" t="s">
        <v>665</v>
      </c>
      <c r="I66" s="196" t="s">
        <v>681</v>
      </c>
      <c r="J66" s="197">
        <f>'LK 06'!F4</f>
        <v>68.195599999999999</v>
      </c>
      <c r="K66" s="197">
        <f>'LK 06'!G4</f>
        <v>70</v>
      </c>
      <c r="L66" s="197">
        <f>'LK 06'!H4</f>
        <v>70</v>
      </c>
      <c r="M66" s="197">
        <f>'LK 06'!I4</f>
        <v>36.910629999999998</v>
      </c>
      <c r="N66" s="198">
        <f t="shared" si="20"/>
        <v>70</v>
      </c>
      <c r="O66" s="198">
        <f t="shared" si="21"/>
        <v>245.10623000000001</v>
      </c>
      <c r="P66" s="221">
        <f>'LK 06'!D4</f>
        <v>80</v>
      </c>
      <c r="Q66" s="86">
        <f t="shared" ref="Q66:Q74" si="23">0.81*3</f>
        <v>2.4300000000000002</v>
      </c>
    </row>
    <row r="67" spans="1:17" x14ac:dyDescent="0.2">
      <c r="A67" s="193">
        <v>3</v>
      </c>
      <c r="B67" s="90" t="s">
        <v>287</v>
      </c>
      <c r="C67" s="194" t="str">
        <f t="shared" si="22"/>
        <v>LK.06.3</v>
      </c>
      <c r="D67" s="194" t="s">
        <v>727</v>
      </c>
      <c r="E67" s="213">
        <v>4</v>
      </c>
      <c r="F67" s="322"/>
      <c r="G67" s="195" t="s">
        <v>664</v>
      </c>
      <c r="H67" s="195" t="s">
        <v>665</v>
      </c>
      <c r="I67" s="196" t="s">
        <v>681</v>
      </c>
      <c r="J67" s="197">
        <f>'LK 06'!F5</f>
        <v>68.435789999999997</v>
      </c>
      <c r="K67" s="197">
        <f>'LK 06'!G5</f>
        <v>70</v>
      </c>
      <c r="L67" s="197">
        <f>'LK 06'!H5</f>
        <v>70</v>
      </c>
      <c r="M67" s="197">
        <f>'LK 06'!I5</f>
        <v>41.475000000000001</v>
      </c>
      <c r="N67" s="198">
        <f t="shared" si="20"/>
        <v>70</v>
      </c>
      <c r="O67" s="198">
        <f t="shared" si="21"/>
        <v>249.91078999999999</v>
      </c>
      <c r="P67" s="221">
        <f>'LK 06'!D5</f>
        <v>80</v>
      </c>
      <c r="Q67" s="86">
        <f t="shared" si="23"/>
        <v>2.4300000000000002</v>
      </c>
    </row>
    <row r="68" spans="1:17" x14ac:dyDescent="0.2">
      <c r="A68" s="193">
        <v>4</v>
      </c>
      <c r="B68" s="90" t="s">
        <v>288</v>
      </c>
      <c r="C68" s="194" t="str">
        <f t="shared" si="22"/>
        <v>LK.06.4</v>
      </c>
      <c r="D68" s="194" t="s">
        <v>734</v>
      </c>
      <c r="E68" s="213">
        <v>4</v>
      </c>
      <c r="F68" s="322"/>
      <c r="G68" s="195" t="s">
        <v>664</v>
      </c>
      <c r="H68" s="195" t="s">
        <v>662</v>
      </c>
      <c r="I68" s="196" t="s">
        <v>681</v>
      </c>
      <c r="J68" s="197">
        <f>'LK 06'!F6</f>
        <v>68.186700000000002</v>
      </c>
      <c r="K68" s="197">
        <f>'LK 06'!G6</f>
        <v>70</v>
      </c>
      <c r="L68" s="197">
        <f>'LK 06'!H6</f>
        <v>70</v>
      </c>
      <c r="M68" s="197">
        <f>'LK 06'!I6</f>
        <v>41.475000000000001</v>
      </c>
      <c r="N68" s="198">
        <f t="shared" si="20"/>
        <v>70</v>
      </c>
      <c r="O68" s="198">
        <f t="shared" si="21"/>
        <v>249.6617</v>
      </c>
      <c r="P68" s="221">
        <f>'LK 06'!D6</f>
        <v>80</v>
      </c>
      <c r="Q68" s="86">
        <f t="shared" si="23"/>
        <v>2.4300000000000002</v>
      </c>
    </row>
    <row r="69" spans="1:17" x14ac:dyDescent="0.2">
      <c r="A69" s="193">
        <v>5</v>
      </c>
      <c r="B69" s="90" t="s">
        <v>289</v>
      </c>
      <c r="C69" s="194" t="str">
        <f t="shared" si="22"/>
        <v>LK.06.5</v>
      </c>
      <c r="D69" s="194" t="s">
        <v>735</v>
      </c>
      <c r="E69" s="213">
        <v>4</v>
      </c>
      <c r="F69" s="323"/>
      <c r="G69" s="210" t="s">
        <v>661</v>
      </c>
      <c r="H69" s="210" t="s">
        <v>662</v>
      </c>
      <c r="I69" s="211" t="s">
        <v>681</v>
      </c>
      <c r="J69" s="197">
        <f>'LK 06'!F7</f>
        <v>93.847769999999997</v>
      </c>
      <c r="K69" s="197">
        <f>'LK 06'!G7</f>
        <v>100.9</v>
      </c>
      <c r="L69" s="197">
        <f>'LK 06'!H7</f>
        <v>100.9</v>
      </c>
      <c r="M69" s="197">
        <f>'LK 06'!I7</f>
        <v>65.223140000000001</v>
      </c>
      <c r="N69" s="198">
        <f t="shared" si="20"/>
        <v>100.9</v>
      </c>
      <c r="O69" s="198">
        <f t="shared" si="21"/>
        <v>360.87091000000004</v>
      </c>
      <c r="P69" s="221">
        <f>'LK 06'!D7</f>
        <v>118.5</v>
      </c>
      <c r="Q69" s="86">
        <f t="shared" si="23"/>
        <v>2.4300000000000002</v>
      </c>
    </row>
    <row r="70" spans="1:17" x14ac:dyDescent="0.2">
      <c r="A70" s="193">
        <v>6</v>
      </c>
      <c r="B70" s="90" t="s">
        <v>290</v>
      </c>
      <c r="C70" s="194" t="str">
        <f t="shared" si="22"/>
        <v>LK.06.6</v>
      </c>
      <c r="D70" s="194" t="s">
        <v>737</v>
      </c>
      <c r="E70" s="213">
        <v>4</v>
      </c>
      <c r="F70" s="321" t="s">
        <v>1089</v>
      </c>
      <c r="G70" s="210" t="s">
        <v>661</v>
      </c>
      <c r="H70" s="210" t="s">
        <v>662</v>
      </c>
      <c r="I70" s="211" t="s">
        <v>663</v>
      </c>
      <c r="J70" s="197">
        <f>'LK 06'!F8</f>
        <v>101.64319999999999</v>
      </c>
      <c r="K70" s="197">
        <f>'LK 06'!G8</f>
        <v>108.7</v>
      </c>
      <c r="L70" s="197">
        <f>'LK 06'!H8</f>
        <v>108.7</v>
      </c>
      <c r="M70" s="197">
        <f>'LK 06'!I8</f>
        <v>72.121189999999999</v>
      </c>
      <c r="N70" s="198">
        <f t="shared" si="20"/>
        <v>108.7</v>
      </c>
      <c r="O70" s="198">
        <f t="shared" si="21"/>
        <v>391.16439000000003</v>
      </c>
      <c r="P70" s="221">
        <f>'LK 06'!D8</f>
        <v>129.9</v>
      </c>
      <c r="Q70" s="86">
        <f t="shared" si="23"/>
        <v>2.4300000000000002</v>
      </c>
    </row>
    <row r="71" spans="1:17" x14ac:dyDescent="0.2">
      <c r="A71" s="193">
        <v>7</v>
      </c>
      <c r="B71" s="90" t="s">
        <v>291</v>
      </c>
      <c r="C71" s="194" t="str">
        <f t="shared" si="22"/>
        <v>LK.06.7</v>
      </c>
      <c r="D71" s="194" t="s">
        <v>739</v>
      </c>
      <c r="E71" s="213">
        <v>4</v>
      </c>
      <c r="F71" s="322"/>
      <c r="G71" s="195" t="s">
        <v>664</v>
      </c>
      <c r="H71" s="195" t="s">
        <v>665</v>
      </c>
      <c r="I71" s="196" t="s">
        <v>663</v>
      </c>
      <c r="J71" s="197">
        <f>'LK 06'!F9</f>
        <v>52.441099999999999</v>
      </c>
      <c r="K71" s="197">
        <f>'LK 06'!G9</f>
        <v>54</v>
      </c>
      <c r="L71" s="197">
        <f>'LK 06'!H9</f>
        <v>54</v>
      </c>
      <c r="M71" s="197">
        <f>'LK 06'!I9</f>
        <v>32.152500000000003</v>
      </c>
      <c r="N71" s="198">
        <f t="shared" si="20"/>
        <v>54</v>
      </c>
      <c r="O71" s="198">
        <f t="shared" si="21"/>
        <v>192.59360000000001</v>
      </c>
      <c r="P71" s="221">
        <f>'LK 06'!D9</f>
        <v>63</v>
      </c>
      <c r="Q71" s="86">
        <f t="shared" si="23"/>
        <v>2.4300000000000002</v>
      </c>
    </row>
    <row r="72" spans="1:17" x14ac:dyDescent="0.2">
      <c r="A72" s="199">
        <v>8</v>
      </c>
      <c r="B72" s="90" t="s">
        <v>292</v>
      </c>
      <c r="C72" s="194" t="str">
        <f t="shared" si="22"/>
        <v>LK.06.8</v>
      </c>
      <c r="D72" s="194" t="s">
        <v>740</v>
      </c>
      <c r="E72" s="213">
        <v>4</v>
      </c>
      <c r="F72" s="322"/>
      <c r="G72" s="195" t="s">
        <v>664</v>
      </c>
      <c r="H72" s="195" t="s">
        <v>665</v>
      </c>
      <c r="I72" s="196" t="s">
        <v>663</v>
      </c>
      <c r="J72" s="197">
        <f>'LK 06'!F10</f>
        <v>52.445599999999999</v>
      </c>
      <c r="K72" s="197">
        <f>'LK 06'!G10</f>
        <v>54</v>
      </c>
      <c r="L72" s="197">
        <f>'LK 06'!H10</f>
        <v>54</v>
      </c>
      <c r="M72" s="197">
        <f>'LK 06'!I10</f>
        <v>32.152500000000003</v>
      </c>
      <c r="N72" s="198">
        <f t="shared" si="20"/>
        <v>54</v>
      </c>
      <c r="O72" s="198">
        <f t="shared" si="21"/>
        <v>192.59810000000002</v>
      </c>
      <c r="P72" s="221">
        <f>'LK 06'!D10</f>
        <v>63</v>
      </c>
      <c r="Q72" s="86">
        <f t="shared" si="23"/>
        <v>2.4300000000000002</v>
      </c>
    </row>
    <row r="73" spans="1:17" x14ac:dyDescent="0.2">
      <c r="A73" s="199">
        <v>9</v>
      </c>
      <c r="B73" s="90" t="s">
        <v>293</v>
      </c>
      <c r="C73" s="194" t="str">
        <f t="shared" si="22"/>
        <v>LK.06.9</v>
      </c>
      <c r="D73" s="194" t="s">
        <v>741</v>
      </c>
      <c r="E73" s="213">
        <v>4</v>
      </c>
      <c r="F73" s="322"/>
      <c r="G73" s="195" t="s">
        <v>664</v>
      </c>
      <c r="H73" s="195" t="s">
        <v>665</v>
      </c>
      <c r="I73" s="196" t="s">
        <v>663</v>
      </c>
      <c r="J73" s="197">
        <f>'LK 06'!F11</f>
        <v>52.445599999999999</v>
      </c>
      <c r="K73" s="197">
        <f>'LK 06'!G11</f>
        <v>54</v>
      </c>
      <c r="L73" s="197">
        <f>'LK 06'!H11</f>
        <v>54</v>
      </c>
      <c r="M73" s="197">
        <f>'LK 06'!I11</f>
        <v>28.06325</v>
      </c>
      <c r="N73" s="198">
        <f t="shared" si="20"/>
        <v>54</v>
      </c>
      <c r="O73" s="198">
        <f t="shared" si="21"/>
        <v>188.50885000000002</v>
      </c>
      <c r="P73" s="221">
        <f>'LK 06'!D11</f>
        <v>63</v>
      </c>
      <c r="Q73" s="86">
        <f t="shared" si="23"/>
        <v>2.4300000000000002</v>
      </c>
    </row>
    <row r="74" spans="1:17" ht="13.5" thickBot="1" x14ac:dyDescent="0.25">
      <c r="A74" s="199">
        <v>10</v>
      </c>
      <c r="B74" s="90" t="s">
        <v>294</v>
      </c>
      <c r="C74" s="194" t="str">
        <f t="shared" si="22"/>
        <v>LK.06.10</v>
      </c>
      <c r="D74" s="194" t="s">
        <v>701</v>
      </c>
      <c r="E74" s="213">
        <v>4</v>
      </c>
      <c r="F74" s="323"/>
      <c r="G74" s="210" t="s">
        <v>661</v>
      </c>
      <c r="H74" s="210" t="s">
        <v>662</v>
      </c>
      <c r="I74" s="211" t="s">
        <v>663</v>
      </c>
      <c r="J74" s="197">
        <f>'LK 06'!F12</f>
        <v>52.66675</v>
      </c>
      <c r="K74" s="197">
        <f>'LK 06'!G12</f>
        <v>54</v>
      </c>
      <c r="L74" s="197">
        <f>'LK 06'!H12</f>
        <v>54</v>
      </c>
      <c r="M74" s="197">
        <f>'LK 06'!I12</f>
        <v>27.877500000000001</v>
      </c>
      <c r="N74" s="198">
        <f t="shared" si="20"/>
        <v>54</v>
      </c>
      <c r="O74" s="198">
        <f t="shared" si="21"/>
        <v>188.54425000000001</v>
      </c>
      <c r="P74" s="221">
        <f>'LK 06'!D12</f>
        <v>91</v>
      </c>
      <c r="Q74" s="86">
        <f t="shared" si="23"/>
        <v>2.4300000000000002</v>
      </c>
    </row>
    <row r="75" spans="1:17" x14ac:dyDescent="0.2">
      <c r="A75" s="189"/>
      <c r="B75" s="324" t="s">
        <v>39</v>
      </c>
      <c r="C75" s="325"/>
      <c r="D75" s="325"/>
      <c r="E75" s="326"/>
      <c r="F75" s="216"/>
      <c r="G75" s="190"/>
      <c r="H75" s="190"/>
      <c r="I75" s="191"/>
      <c r="J75" s="192">
        <f>SUM(J76:J85)</f>
        <v>678.72490131999996</v>
      </c>
      <c r="K75" s="192">
        <f>SUM(K76:K85)</f>
        <v>705.59999999999991</v>
      </c>
      <c r="L75" s="192">
        <f>SUM(L76:L85)</f>
        <v>705.59999999999991</v>
      </c>
      <c r="M75" s="192">
        <f>SUM(M76:M85)</f>
        <v>414.17570542999999</v>
      </c>
      <c r="N75" s="192">
        <f>MAX(J75:M75)</f>
        <v>705.59999999999991</v>
      </c>
      <c r="O75" s="192">
        <f>SUM(O76:O85)</f>
        <v>2504.1006067499998</v>
      </c>
      <c r="P75" s="220">
        <f>+SUM(P76:P85)</f>
        <v>879.03</v>
      </c>
      <c r="Q75" s="223">
        <f>+SUM(Q76:Q85)</f>
        <v>24.3</v>
      </c>
    </row>
    <row r="76" spans="1:17" x14ac:dyDescent="0.2">
      <c r="A76" s="193">
        <v>1</v>
      </c>
      <c r="B76" s="90" t="s">
        <v>295</v>
      </c>
      <c r="C76" s="194" t="str">
        <f>+B76</f>
        <v>LK.07.1</v>
      </c>
      <c r="D76" s="194" t="s">
        <v>742</v>
      </c>
      <c r="E76" s="213">
        <v>4</v>
      </c>
      <c r="F76" s="321" t="s">
        <v>1090</v>
      </c>
      <c r="G76" s="210" t="s">
        <v>661</v>
      </c>
      <c r="H76" s="210" t="s">
        <v>662</v>
      </c>
      <c r="I76" s="211" t="s">
        <v>681</v>
      </c>
      <c r="J76" s="197">
        <f>'LK 07'!F3</f>
        <v>68.416749999999993</v>
      </c>
      <c r="K76" s="197">
        <f>'LK 07'!G3</f>
        <v>70</v>
      </c>
      <c r="L76" s="197">
        <f>'LK 07'!H3</f>
        <v>70</v>
      </c>
      <c r="M76" s="197">
        <f>'LK 07'!I3</f>
        <v>36.725000000000001</v>
      </c>
      <c r="N76" s="198">
        <f t="shared" ref="N76:N85" si="24">+MAX(J76:M76)</f>
        <v>70</v>
      </c>
      <c r="O76" s="198">
        <f t="shared" ref="O76:O85" si="25">+SUM(J76:M76)</f>
        <v>245.14174999999997</v>
      </c>
      <c r="P76" s="221">
        <f>'LK 07'!D3</f>
        <v>112</v>
      </c>
      <c r="Q76" s="86">
        <f>0.81*3</f>
        <v>2.4300000000000002</v>
      </c>
    </row>
    <row r="77" spans="1:17" x14ac:dyDescent="0.2">
      <c r="A77" s="193">
        <v>2</v>
      </c>
      <c r="B77" s="90" t="s">
        <v>296</v>
      </c>
      <c r="C77" s="194" t="str">
        <f t="shared" ref="C77:C85" si="26">+B77</f>
        <v>LK.07.2</v>
      </c>
      <c r="D77" s="194" t="s">
        <v>738</v>
      </c>
      <c r="E77" s="213">
        <v>4</v>
      </c>
      <c r="F77" s="322"/>
      <c r="G77" s="195" t="s">
        <v>664</v>
      </c>
      <c r="H77" s="195" t="s">
        <v>665</v>
      </c>
      <c r="I77" s="196" t="s">
        <v>681</v>
      </c>
      <c r="J77" s="197">
        <f>'LK 07'!F4</f>
        <v>68.195599999999999</v>
      </c>
      <c r="K77" s="197">
        <f>'LK 07'!G4</f>
        <v>70</v>
      </c>
      <c r="L77" s="197">
        <f>'LK 07'!H4</f>
        <v>70</v>
      </c>
      <c r="M77" s="197">
        <f>'LK 07'!I4</f>
        <v>36.910625000000003</v>
      </c>
      <c r="N77" s="198">
        <f t="shared" si="24"/>
        <v>70</v>
      </c>
      <c r="O77" s="198">
        <f t="shared" si="25"/>
        <v>245.10622500000002</v>
      </c>
      <c r="P77" s="221">
        <f>'LK 07'!D4</f>
        <v>80</v>
      </c>
      <c r="Q77" s="86">
        <f t="shared" ref="Q77:Q85" si="27">0.81*3</f>
        <v>2.4300000000000002</v>
      </c>
    </row>
    <row r="78" spans="1:17" x14ac:dyDescent="0.2">
      <c r="A78" s="193">
        <v>3</v>
      </c>
      <c r="B78" s="90" t="s">
        <v>297</v>
      </c>
      <c r="C78" s="194" t="str">
        <f t="shared" si="26"/>
        <v>LK.07.3</v>
      </c>
      <c r="D78" s="194" t="s">
        <v>743</v>
      </c>
      <c r="E78" s="213">
        <v>4</v>
      </c>
      <c r="F78" s="322"/>
      <c r="G78" s="195" t="s">
        <v>664</v>
      </c>
      <c r="H78" s="195" t="s">
        <v>665</v>
      </c>
      <c r="I78" s="196" t="s">
        <v>681</v>
      </c>
      <c r="J78" s="197">
        <f>'LK 07'!F5</f>
        <v>68.435794380000004</v>
      </c>
      <c r="K78" s="197">
        <f>'LK 07'!G5</f>
        <v>70</v>
      </c>
      <c r="L78" s="197">
        <f>'LK 07'!H5</f>
        <v>70</v>
      </c>
      <c r="M78" s="197">
        <f>'LK 07'!I5</f>
        <v>41.475000000000001</v>
      </c>
      <c r="N78" s="198">
        <f t="shared" si="24"/>
        <v>70</v>
      </c>
      <c r="O78" s="198">
        <f t="shared" si="25"/>
        <v>249.91079438</v>
      </c>
      <c r="P78" s="221">
        <f>'LK 07'!D5</f>
        <v>80</v>
      </c>
      <c r="Q78" s="86">
        <f t="shared" si="27"/>
        <v>2.4300000000000002</v>
      </c>
    </row>
    <row r="79" spans="1:17" x14ac:dyDescent="0.2">
      <c r="A79" s="193">
        <v>4</v>
      </c>
      <c r="B79" s="90" t="s">
        <v>298</v>
      </c>
      <c r="C79" s="194" t="str">
        <f t="shared" si="26"/>
        <v>LK.07.4</v>
      </c>
      <c r="D79" s="194" t="s">
        <v>744</v>
      </c>
      <c r="E79" s="213">
        <v>4</v>
      </c>
      <c r="F79" s="322"/>
      <c r="G79" s="195" t="s">
        <v>664</v>
      </c>
      <c r="H79" s="195" t="s">
        <v>662</v>
      </c>
      <c r="I79" s="196" t="s">
        <v>681</v>
      </c>
      <c r="J79" s="197">
        <f>'LK 07'!F6</f>
        <v>68.186700000000002</v>
      </c>
      <c r="K79" s="197">
        <f>'LK 07'!G6</f>
        <v>70</v>
      </c>
      <c r="L79" s="197">
        <f>'LK 07'!H6</f>
        <v>70</v>
      </c>
      <c r="M79" s="197">
        <f>'LK 07'!I6</f>
        <v>41.475000000000001</v>
      </c>
      <c r="N79" s="198">
        <f t="shared" si="24"/>
        <v>70</v>
      </c>
      <c r="O79" s="198">
        <f t="shared" si="25"/>
        <v>249.6617</v>
      </c>
      <c r="P79" s="221">
        <f>'LK 07'!D6</f>
        <v>80</v>
      </c>
      <c r="Q79" s="86">
        <f t="shared" si="27"/>
        <v>2.4300000000000002</v>
      </c>
    </row>
    <row r="80" spans="1:17" x14ac:dyDescent="0.2">
      <c r="A80" s="193">
        <v>5</v>
      </c>
      <c r="B80" s="90" t="s">
        <v>299</v>
      </c>
      <c r="C80" s="194" t="str">
        <f t="shared" si="26"/>
        <v>LK.07.5</v>
      </c>
      <c r="D80" s="194" t="s">
        <v>745</v>
      </c>
      <c r="E80" s="213">
        <v>4</v>
      </c>
      <c r="F80" s="323"/>
      <c r="G80" s="210" t="s">
        <v>661</v>
      </c>
      <c r="H80" s="210" t="s">
        <v>662</v>
      </c>
      <c r="I80" s="211" t="s">
        <v>681</v>
      </c>
      <c r="J80" s="197">
        <f>'LK 07'!F7</f>
        <v>93.84777124</v>
      </c>
      <c r="K80" s="197">
        <f>'LK 07'!G7</f>
        <v>100.9</v>
      </c>
      <c r="L80" s="197">
        <f>'LK 07'!H7</f>
        <v>100.9</v>
      </c>
      <c r="M80" s="197">
        <f>'LK 07'!I7</f>
        <v>65.223139369999998</v>
      </c>
      <c r="N80" s="198">
        <f t="shared" si="24"/>
        <v>100.9</v>
      </c>
      <c r="O80" s="198">
        <f t="shared" si="25"/>
        <v>360.87091061000001</v>
      </c>
      <c r="P80" s="221">
        <f>'LK 07'!D7</f>
        <v>117.8</v>
      </c>
      <c r="Q80" s="86">
        <f t="shared" si="27"/>
        <v>2.4300000000000002</v>
      </c>
    </row>
    <row r="81" spans="1:17" x14ac:dyDescent="0.2">
      <c r="A81" s="193">
        <v>6</v>
      </c>
      <c r="B81" s="90" t="s">
        <v>300</v>
      </c>
      <c r="C81" s="194" t="str">
        <f t="shared" si="26"/>
        <v>LK.07.6</v>
      </c>
      <c r="D81" s="194" t="s">
        <v>748</v>
      </c>
      <c r="E81" s="213">
        <v>4</v>
      </c>
      <c r="F81" s="321" t="s">
        <v>1091</v>
      </c>
      <c r="G81" s="210" t="s">
        <v>661</v>
      </c>
      <c r="H81" s="210" t="s">
        <v>662</v>
      </c>
      <c r="I81" s="211" t="s">
        <v>663</v>
      </c>
      <c r="J81" s="197">
        <f>'LK 07'!F8</f>
        <v>101.64323570000001</v>
      </c>
      <c r="K81" s="197">
        <f>'LK 07'!G8</f>
        <v>108.7</v>
      </c>
      <c r="L81" s="197">
        <f>'LK 07'!H8</f>
        <v>108.7</v>
      </c>
      <c r="M81" s="197">
        <f>'LK 07'!I8</f>
        <v>72.121191060000001</v>
      </c>
      <c r="N81" s="198">
        <f t="shared" si="24"/>
        <v>108.7</v>
      </c>
      <c r="O81" s="198">
        <f t="shared" si="25"/>
        <v>391.16442676000003</v>
      </c>
      <c r="P81" s="221">
        <f>'LK 07'!D8</f>
        <v>129.22999999999999</v>
      </c>
      <c r="Q81" s="86">
        <f t="shared" si="27"/>
        <v>2.4300000000000002</v>
      </c>
    </row>
    <row r="82" spans="1:17" x14ac:dyDescent="0.2">
      <c r="A82" s="193">
        <v>7</v>
      </c>
      <c r="B82" s="90" t="s">
        <v>301</v>
      </c>
      <c r="C82" s="194" t="str">
        <f t="shared" si="26"/>
        <v>LK.07.7</v>
      </c>
      <c r="D82" s="194" t="s">
        <v>750</v>
      </c>
      <c r="E82" s="213">
        <v>4</v>
      </c>
      <c r="F82" s="322"/>
      <c r="G82" s="195" t="s">
        <v>664</v>
      </c>
      <c r="H82" s="195" t="s">
        <v>665</v>
      </c>
      <c r="I82" s="196" t="s">
        <v>663</v>
      </c>
      <c r="J82" s="197">
        <f>'LK 07'!F9</f>
        <v>52.441099999999999</v>
      </c>
      <c r="K82" s="197">
        <f>'LK 07'!G9</f>
        <v>54</v>
      </c>
      <c r="L82" s="197">
        <f>'LK 07'!H9</f>
        <v>54</v>
      </c>
      <c r="M82" s="197">
        <f>'LK 07'!I9</f>
        <v>32.152500000000003</v>
      </c>
      <c r="N82" s="198">
        <f t="shared" si="24"/>
        <v>54</v>
      </c>
      <c r="O82" s="198">
        <f t="shared" si="25"/>
        <v>192.59360000000001</v>
      </c>
      <c r="P82" s="221">
        <f>'LK 07'!D9</f>
        <v>63</v>
      </c>
      <c r="Q82" s="86">
        <f t="shared" si="27"/>
        <v>2.4300000000000002</v>
      </c>
    </row>
    <row r="83" spans="1:17" x14ac:dyDescent="0.2">
      <c r="A83" s="199">
        <v>8</v>
      </c>
      <c r="B83" s="90" t="s">
        <v>302</v>
      </c>
      <c r="C83" s="194" t="str">
        <f t="shared" si="26"/>
        <v>LK.07.8</v>
      </c>
      <c r="D83" s="194" t="s">
        <v>751</v>
      </c>
      <c r="E83" s="213">
        <v>4</v>
      </c>
      <c r="F83" s="322"/>
      <c r="G83" s="195" t="s">
        <v>664</v>
      </c>
      <c r="H83" s="195" t="s">
        <v>665</v>
      </c>
      <c r="I83" s="196" t="s">
        <v>663</v>
      </c>
      <c r="J83" s="197">
        <f>'LK 07'!F10</f>
        <v>52.445599999999999</v>
      </c>
      <c r="K83" s="197">
        <f>'LK 07'!G10</f>
        <v>54</v>
      </c>
      <c r="L83" s="197">
        <f>'LK 07'!H10</f>
        <v>54</v>
      </c>
      <c r="M83" s="197">
        <f>'LK 07'!I10</f>
        <v>32.152500000000003</v>
      </c>
      <c r="N83" s="198">
        <f t="shared" si="24"/>
        <v>54</v>
      </c>
      <c r="O83" s="198">
        <f t="shared" si="25"/>
        <v>192.59810000000002</v>
      </c>
      <c r="P83" s="221">
        <f>'LK 07'!D10</f>
        <v>63</v>
      </c>
      <c r="Q83" s="86">
        <f t="shared" si="27"/>
        <v>2.4300000000000002</v>
      </c>
    </row>
    <row r="84" spans="1:17" x14ac:dyDescent="0.2">
      <c r="A84" s="199">
        <v>9</v>
      </c>
      <c r="B84" s="90" t="s">
        <v>303</v>
      </c>
      <c r="C84" s="194" t="str">
        <f t="shared" si="26"/>
        <v>LK.07.9</v>
      </c>
      <c r="D84" s="194" t="s">
        <v>752</v>
      </c>
      <c r="E84" s="213">
        <v>4</v>
      </c>
      <c r="F84" s="322"/>
      <c r="G84" s="195" t="s">
        <v>664</v>
      </c>
      <c r="H84" s="195" t="s">
        <v>665</v>
      </c>
      <c r="I84" s="196" t="s">
        <v>663</v>
      </c>
      <c r="J84" s="197">
        <f>'LK 07'!F11</f>
        <v>52.445599999999999</v>
      </c>
      <c r="K84" s="197">
        <f>'LK 07'!G11</f>
        <v>54</v>
      </c>
      <c r="L84" s="197">
        <f>'LK 07'!H11</f>
        <v>54</v>
      </c>
      <c r="M84" s="197">
        <f>'LK 07'!I11</f>
        <v>28.06325</v>
      </c>
      <c r="N84" s="198">
        <f t="shared" si="24"/>
        <v>54</v>
      </c>
      <c r="O84" s="198">
        <f t="shared" si="25"/>
        <v>188.50885000000002</v>
      </c>
      <c r="P84" s="221">
        <f>'LK 07'!D11</f>
        <v>63</v>
      </c>
      <c r="Q84" s="86">
        <f t="shared" si="27"/>
        <v>2.4300000000000002</v>
      </c>
    </row>
    <row r="85" spans="1:17" ht="13.5" thickBot="1" x14ac:dyDescent="0.25">
      <c r="A85" s="199">
        <v>10</v>
      </c>
      <c r="B85" s="90" t="s">
        <v>304</v>
      </c>
      <c r="C85" s="194" t="str">
        <f t="shared" si="26"/>
        <v>LK.07.10</v>
      </c>
      <c r="D85" s="194" t="s">
        <v>753</v>
      </c>
      <c r="E85" s="213">
        <v>4</v>
      </c>
      <c r="F85" s="323"/>
      <c r="G85" s="210" t="s">
        <v>661</v>
      </c>
      <c r="H85" s="210" t="s">
        <v>662</v>
      </c>
      <c r="I85" s="211" t="s">
        <v>663</v>
      </c>
      <c r="J85" s="197">
        <f>'LK 07'!F12</f>
        <v>52.66675</v>
      </c>
      <c r="K85" s="197">
        <f>'LK 07'!G12</f>
        <v>54</v>
      </c>
      <c r="L85" s="197">
        <f>'LK 07'!H12</f>
        <v>54</v>
      </c>
      <c r="M85" s="197">
        <f>'LK 07'!I12</f>
        <v>27.877500000000001</v>
      </c>
      <c r="N85" s="198">
        <f t="shared" si="24"/>
        <v>54</v>
      </c>
      <c r="O85" s="198">
        <f t="shared" si="25"/>
        <v>188.54425000000001</v>
      </c>
      <c r="P85" s="221">
        <f>'LK 07'!D12</f>
        <v>91</v>
      </c>
      <c r="Q85" s="86">
        <f t="shared" si="27"/>
        <v>2.4300000000000002</v>
      </c>
    </row>
    <row r="86" spans="1:17" x14ac:dyDescent="0.2">
      <c r="A86" s="189"/>
      <c r="B86" s="324" t="s">
        <v>42</v>
      </c>
      <c r="C86" s="325"/>
      <c r="D86" s="325"/>
      <c r="E86" s="326"/>
      <c r="F86" s="216"/>
      <c r="G86" s="190"/>
      <c r="H86" s="190"/>
      <c r="I86" s="191"/>
      <c r="J86" s="192">
        <f>SUM(J87:J96)</f>
        <v>678.54941012000006</v>
      </c>
      <c r="K86" s="192">
        <f>SUM(K87:K96)</f>
        <v>705.42450880000001</v>
      </c>
      <c r="L86" s="192">
        <f>SUM(L87:L96)</f>
        <v>705.42450880000001</v>
      </c>
      <c r="M86" s="192">
        <f>SUM(M87:M96)</f>
        <v>414.00021423000004</v>
      </c>
      <c r="N86" s="192">
        <f>MAX(J86:M86)</f>
        <v>705.42450880000001</v>
      </c>
      <c r="O86" s="192">
        <f>SUM(O87:O96)</f>
        <v>2503.3986419499997</v>
      </c>
      <c r="P86" s="220">
        <f>+SUM(P87:P96)</f>
        <v>876.43</v>
      </c>
      <c r="Q86" s="223">
        <f>+SUM(Q87:Q96)</f>
        <v>24.3</v>
      </c>
    </row>
    <row r="87" spans="1:17" x14ac:dyDescent="0.2">
      <c r="A87" s="193">
        <v>1</v>
      </c>
      <c r="B87" s="90" t="s">
        <v>305</v>
      </c>
      <c r="C87" s="194" t="str">
        <f>+B87</f>
        <v>LK.08.1</v>
      </c>
      <c r="D87" s="194" t="s">
        <v>754</v>
      </c>
      <c r="E87" s="213">
        <v>4</v>
      </c>
      <c r="F87" s="321" t="s">
        <v>1092</v>
      </c>
      <c r="G87" s="210" t="s">
        <v>661</v>
      </c>
      <c r="H87" s="210" t="s">
        <v>662</v>
      </c>
      <c r="I87" s="211" t="s">
        <v>681</v>
      </c>
      <c r="J87" s="197">
        <f>'LK 08'!F3</f>
        <v>52.66675</v>
      </c>
      <c r="K87" s="197">
        <f>'LK 08'!G3</f>
        <v>54</v>
      </c>
      <c r="L87" s="197">
        <f>'LK 08'!H3</f>
        <v>54</v>
      </c>
      <c r="M87" s="197">
        <f>'LK 08'!I3</f>
        <v>27.877500000000001</v>
      </c>
      <c r="N87" s="198">
        <f t="shared" ref="N87:N96" si="28">+MAX(J87:M87)</f>
        <v>54</v>
      </c>
      <c r="O87" s="198">
        <f t="shared" ref="O87:O96" si="29">+SUM(J87:M87)</f>
        <v>188.54425000000001</v>
      </c>
      <c r="P87" s="221">
        <f>'LK 08'!D3</f>
        <v>91</v>
      </c>
      <c r="Q87" s="86">
        <f>0.81*3</f>
        <v>2.4300000000000002</v>
      </c>
    </row>
    <row r="88" spans="1:17" x14ac:dyDescent="0.2">
      <c r="A88" s="193">
        <v>2</v>
      </c>
      <c r="B88" s="90" t="s">
        <v>306</v>
      </c>
      <c r="C88" s="194" t="str">
        <f t="shared" ref="C88:C96" si="30">+B88</f>
        <v>LK.08.2</v>
      </c>
      <c r="D88" s="194" t="s">
        <v>755</v>
      </c>
      <c r="E88" s="213">
        <v>4</v>
      </c>
      <c r="F88" s="322"/>
      <c r="G88" s="195" t="s">
        <v>664</v>
      </c>
      <c r="H88" s="195" t="s">
        <v>665</v>
      </c>
      <c r="I88" s="196" t="s">
        <v>681</v>
      </c>
      <c r="J88" s="197">
        <f>'LK 08'!F4</f>
        <v>52.445599999999999</v>
      </c>
      <c r="K88" s="197">
        <f>'LK 08'!G4</f>
        <v>54</v>
      </c>
      <c r="L88" s="197">
        <f>'LK 08'!H4</f>
        <v>54</v>
      </c>
      <c r="M88" s="197">
        <f>'LK 08'!I4</f>
        <v>28.06325</v>
      </c>
      <c r="N88" s="198">
        <f t="shared" si="28"/>
        <v>54</v>
      </c>
      <c r="O88" s="198">
        <f t="shared" si="29"/>
        <v>188.50885000000002</v>
      </c>
      <c r="P88" s="221">
        <f>'LK 08'!D4</f>
        <v>63</v>
      </c>
      <c r="Q88" s="86">
        <f t="shared" ref="Q88:Q96" si="31">0.81*3</f>
        <v>2.4300000000000002</v>
      </c>
    </row>
    <row r="89" spans="1:17" x14ac:dyDescent="0.2">
      <c r="A89" s="193">
        <v>3</v>
      </c>
      <c r="B89" s="90" t="s">
        <v>307</v>
      </c>
      <c r="C89" s="194" t="str">
        <f t="shared" si="30"/>
        <v>LK.08.3</v>
      </c>
      <c r="D89" s="194" t="s">
        <v>756</v>
      </c>
      <c r="E89" s="213">
        <v>4</v>
      </c>
      <c r="F89" s="322"/>
      <c r="G89" s="195" t="s">
        <v>664</v>
      </c>
      <c r="H89" s="195" t="s">
        <v>665</v>
      </c>
      <c r="I89" s="196" t="s">
        <v>681</v>
      </c>
      <c r="J89" s="197">
        <f>'LK 08'!F5</f>
        <v>52.445599999999999</v>
      </c>
      <c r="K89" s="197">
        <f>'LK 08'!G5</f>
        <v>54</v>
      </c>
      <c r="L89" s="197">
        <f>'LK 08'!H5</f>
        <v>54</v>
      </c>
      <c r="M89" s="197">
        <f>'LK 08'!I5</f>
        <v>32.152500000000003</v>
      </c>
      <c r="N89" s="198">
        <f t="shared" si="28"/>
        <v>54</v>
      </c>
      <c r="O89" s="198">
        <f t="shared" si="29"/>
        <v>192.59810000000002</v>
      </c>
      <c r="P89" s="221">
        <f>'LK 08'!D5</f>
        <v>63</v>
      </c>
      <c r="Q89" s="86">
        <f t="shared" si="31"/>
        <v>2.4300000000000002</v>
      </c>
    </row>
    <row r="90" spans="1:17" x14ac:dyDescent="0.2">
      <c r="A90" s="193">
        <v>4</v>
      </c>
      <c r="B90" s="90" t="s">
        <v>308</v>
      </c>
      <c r="C90" s="194" t="str">
        <f t="shared" si="30"/>
        <v>LK.08.4</v>
      </c>
      <c r="D90" s="194" t="s">
        <v>749</v>
      </c>
      <c r="E90" s="213">
        <v>4</v>
      </c>
      <c r="F90" s="322"/>
      <c r="G90" s="195" t="s">
        <v>664</v>
      </c>
      <c r="H90" s="195" t="s">
        <v>662</v>
      </c>
      <c r="I90" s="196" t="s">
        <v>681</v>
      </c>
      <c r="J90" s="197">
        <f>'LK 08'!F6</f>
        <v>52.441099999999999</v>
      </c>
      <c r="K90" s="197">
        <f>'LK 08'!G6</f>
        <v>54</v>
      </c>
      <c r="L90" s="197">
        <f>'LK 08'!H6</f>
        <v>54</v>
      </c>
      <c r="M90" s="197">
        <f>'LK 08'!I6</f>
        <v>32.152500000000003</v>
      </c>
      <c r="N90" s="198">
        <f t="shared" si="28"/>
        <v>54</v>
      </c>
      <c r="O90" s="198">
        <f t="shared" si="29"/>
        <v>192.59360000000001</v>
      </c>
      <c r="P90" s="221">
        <f>'LK 08'!D6</f>
        <v>63</v>
      </c>
      <c r="Q90" s="86">
        <f t="shared" si="31"/>
        <v>2.4300000000000002</v>
      </c>
    </row>
    <row r="91" spans="1:17" x14ac:dyDescent="0.2">
      <c r="A91" s="193">
        <v>5</v>
      </c>
      <c r="B91" s="90" t="s">
        <v>309</v>
      </c>
      <c r="C91" s="194" t="str">
        <f t="shared" si="30"/>
        <v>LK.08.5</v>
      </c>
      <c r="D91" s="194" t="s">
        <v>757</v>
      </c>
      <c r="E91" s="213">
        <v>4</v>
      </c>
      <c r="F91" s="323"/>
      <c r="G91" s="210" t="s">
        <v>661</v>
      </c>
      <c r="H91" s="210" t="s">
        <v>662</v>
      </c>
      <c r="I91" s="211" t="s">
        <v>681</v>
      </c>
      <c r="J91" s="197">
        <f>'LK 08'!F7</f>
        <v>101.46774449999999</v>
      </c>
      <c r="K91" s="197">
        <f>'LK 08'!G7</f>
        <v>108.52450879999999</v>
      </c>
      <c r="L91" s="197">
        <f>'LK 08'!H7</f>
        <v>108.52450879999999</v>
      </c>
      <c r="M91" s="197">
        <f>'LK 08'!I7</f>
        <v>71.945699859999991</v>
      </c>
      <c r="N91" s="198">
        <f t="shared" si="28"/>
        <v>108.52450879999999</v>
      </c>
      <c r="O91" s="198">
        <f t="shared" si="29"/>
        <v>390.46246195999998</v>
      </c>
      <c r="P91" s="221">
        <f>'LK 08'!D7</f>
        <v>128.84</v>
      </c>
      <c r="Q91" s="86">
        <f t="shared" si="31"/>
        <v>2.4300000000000002</v>
      </c>
    </row>
    <row r="92" spans="1:17" x14ac:dyDescent="0.2">
      <c r="A92" s="193">
        <v>6</v>
      </c>
      <c r="B92" s="90" t="s">
        <v>310</v>
      </c>
      <c r="C92" s="194" t="str">
        <f t="shared" si="30"/>
        <v>LK.08.6</v>
      </c>
      <c r="D92" s="194" t="s">
        <v>758</v>
      </c>
      <c r="E92" s="213">
        <v>4</v>
      </c>
      <c r="F92" s="321" t="s">
        <v>1093</v>
      </c>
      <c r="G92" s="210" t="s">
        <v>661</v>
      </c>
      <c r="H92" s="210" t="s">
        <v>662</v>
      </c>
      <c r="I92" s="211" t="s">
        <v>663</v>
      </c>
      <c r="J92" s="197">
        <f>'LK 08'!F8</f>
        <v>93.84777124</v>
      </c>
      <c r="K92" s="197">
        <f>'LK 08'!G8</f>
        <v>100.9</v>
      </c>
      <c r="L92" s="197">
        <f>'LK 08'!H8</f>
        <v>100.9</v>
      </c>
      <c r="M92" s="197">
        <f>'LK 08'!I8</f>
        <v>65.223139369999998</v>
      </c>
      <c r="N92" s="198">
        <f t="shared" si="28"/>
        <v>100.9</v>
      </c>
      <c r="O92" s="198">
        <f t="shared" si="29"/>
        <v>360.87091061000001</v>
      </c>
      <c r="P92" s="221">
        <f>'LK 08'!D8</f>
        <v>116.46</v>
      </c>
      <c r="Q92" s="86">
        <f t="shared" si="31"/>
        <v>2.4300000000000002</v>
      </c>
    </row>
    <row r="93" spans="1:17" x14ac:dyDescent="0.2">
      <c r="A93" s="193">
        <v>7</v>
      </c>
      <c r="B93" s="90" t="s">
        <v>311</v>
      </c>
      <c r="C93" s="194" t="str">
        <f t="shared" si="30"/>
        <v>LK.08.7</v>
      </c>
      <c r="D93" s="194" t="s">
        <v>759</v>
      </c>
      <c r="E93" s="213">
        <v>4</v>
      </c>
      <c r="F93" s="322"/>
      <c r="G93" s="195" t="s">
        <v>664</v>
      </c>
      <c r="H93" s="195" t="s">
        <v>665</v>
      </c>
      <c r="I93" s="196" t="s">
        <v>663</v>
      </c>
      <c r="J93" s="197">
        <f>'LK 08'!F9</f>
        <v>68.186700000000002</v>
      </c>
      <c r="K93" s="197">
        <f>'LK 08'!G9</f>
        <v>70</v>
      </c>
      <c r="L93" s="197">
        <f>'LK 08'!H9</f>
        <v>70</v>
      </c>
      <c r="M93" s="197">
        <f>'LK 08'!I9</f>
        <v>41.475000000000001</v>
      </c>
      <c r="N93" s="198">
        <f t="shared" si="28"/>
        <v>70</v>
      </c>
      <c r="O93" s="198">
        <f t="shared" si="29"/>
        <v>249.6617</v>
      </c>
      <c r="P93" s="221">
        <f>'LK 08'!D9</f>
        <v>79.8</v>
      </c>
      <c r="Q93" s="86">
        <f t="shared" si="31"/>
        <v>2.4300000000000002</v>
      </c>
    </row>
    <row r="94" spans="1:17" x14ac:dyDescent="0.2">
      <c r="A94" s="199">
        <v>8</v>
      </c>
      <c r="B94" s="90" t="s">
        <v>312</v>
      </c>
      <c r="C94" s="194" t="str">
        <f t="shared" si="30"/>
        <v>LK.08.8</v>
      </c>
      <c r="D94" s="194" t="s">
        <v>760</v>
      </c>
      <c r="E94" s="213">
        <v>4</v>
      </c>
      <c r="F94" s="322"/>
      <c r="G94" s="195" t="s">
        <v>664</v>
      </c>
      <c r="H94" s="195" t="s">
        <v>665</v>
      </c>
      <c r="I94" s="196" t="s">
        <v>663</v>
      </c>
      <c r="J94" s="197">
        <f>'LK 08'!F10</f>
        <v>68.435794380000004</v>
      </c>
      <c r="K94" s="197">
        <f>'LK 08'!G10</f>
        <v>70</v>
      </c>
      <c r="L94" s="197">
        <f>'LK 08'!H10</f>
        <v>70</v>
      </c>
      <c r="M94" s="197">
        <f>'LK 08'!I10</f>
        <v>41.475000000000001</v>
      </c>
      <c r="N94" s="198">
        <f t="shared" si="28"/>
        <v>70</v>
      </c>
      <c r="O94" s="198">
        <f t="shared" si="29"/>
        <v>249.91079438</v>
      </c>
      <c r="P94" s="221">
        <f>'LK 08'!D10</f>
        <v>79.8</v>
      </c>
      <c r="Q94" s="86">
        <f t="shared" si="31"/>
        <v>2.4300000000000002</v>
      </c>
    </row>
    <row r="95" spans="1:17" x14ac:dyDescent="0.2">
      <c r="A95" s="199">
        <v>9</v>
      </c>
      <c r="B95" s="90" t="s">
        <v>313</v>
      </c>
      <c r="C95" s="194" t="str">
        <f t="shared" si="30"/>
        <v>LK.08.9</v>
      </c>
      <c r="D95" s="194" t="s">
        <v>761</v>
      </c>
      <c r="E95" s="213">
        <v>4</v>
      </c>
      <c r="F95" s="322"/>
      <c r="G95" s="195" t="s">
        <v>664</v>
      </c>
      <c r="H95" s="195" t="s">
        <v>665</v>
      </c>
      <c r="I95" s="196" t="s">
        <v>663</v>
      </c>
      <c r="J95" s="197">
        <f>'LK 08'!F11</f>
        <v>68.195599999999999</v>
      </c>
      <c r="K95" s="197">
        <f>'LK 08'!G11</f>
        <v>70</v>
      </c>
      <c r="L95" s="197">
        <f>'LK 08'!H11</f>
        <v>70</v>
      </c>
      <c r="M95" s="197">
        <f>'LK 08'!I11</f>
        <v>36.910625000000003</v>
      </c>
      <c r="N95" s="198">
        <f t="shared" si="28"/>
        <v>70</v>
      </c>
      <c r="O95" s="198">
        <f t="shared" si="29"/>
        <v>245.10622500000002</v>
      </c>
      <c r="P95" s="221">
        <f>'LK 08'!D11</f>
        <v>79.8</v>
      </c>
      <c r="Q95" s="86">
        <f t="shared" si="31"/>
        <v>2.4300000000000002</v>
      </c>
    </row>
    <row r="96" spans="1:17" ht="13.5" thickBot="1" x14ac:dyDescent="0.25">
      <c r="A96" s="199">
        <v>10</v>
      </c>
      <c r="B96" s="90" t="s">
        <v>314</v>
      </c>
      <c r="C96" s="194" t="str">
        <f t="shared" si="30"/>
        <v>LK.08.10</v>
      </c>
      <c r="D96" s="194" t="s">
        <v>762</v>
      </c>
      <c r="E96" s="213">
        <v>4</v>
      </c>
      <c r="F96" s="323"/>
      <c r="G96" s="210" t="s">
        <v>661</v>
      </c>
      <c r="H96" s="210" t="s">
        <v>662</v>
      </c>
      <c r="I96" s="211" t="s">
        <v>663</v>
      </c>
      <c r="J96" s="197">
        <f>'LK 08'!F12</f>
        <v>68.416749999999993</v>
      </c>
      <c r="K96" s="197">
        <f>'LK 08'!G12</f>
        <v>70</v>
      </c>
      <c r="L96" s="197">
        <f>'LK 08'!H12</f>
        <v>70</v>
      </c>
      <c r="M96" s="197">
        <f>'LK 08'!I12</f>
        <v>36.725000000000001</v>
      </c>
      <c r="N96" s="198">
        <f t="shared" si="28"/>
        <v>70</v>
      </c>
      <c r="O96" s="198">
        <f t="shared" si="29"/>
        <v>245.14174999999997</v>
      </c>
      <c r="P96" s="221">
        <f>'LK 08'!D12</f>
        <v>111.73</v>
      </c>
      <c r="Q96" s="86">
        <f t="shared" si="31"/>
        <v>2.4300000000000002</v>
      </c>
    </row>
    <row r="97" spans="1:17" x14ac:dyDescent="0.2">
      <c r="A97" s="189"/>
      <c r="B97" s="324" t="s">
        <v>45</v>
      </c>
      <c r="C97" s="325"/>
      <c r="D97" s="325"/>
      <c r="E97" s="326"/>
      <c r="F97" s="216"/>
      <c r="G97" s="190"/>
      <c r="H97" s="190"/>
      <c r="I97" s="191"/>
      <c r="J97" s="192">
        <f>SUM(J98:J108)</f>
        <v>776.58304480999993</v>
      </c>
      <c r="K97" s="192">
        <f>SUM(K98:K108)</f>
        <v>807.10573048000003</v>
      </c>
      <c r="L97" s="192">
        <f>SUM(L98:L108)</f>
        <v>803.33294183999999</v>
      </c>
      <c r="M97" s="192">
        <f>SUM(M98:M108)</f>
        <v>464.68047804000008</v>
      </c>
      <c r="N97" s="192">
        <f>MAX(J97:M97)</f>
        <v>807.10573048000003</v>
      </c>
      <c r="O97" s="192">
        <f>SUM(O98:O108)</f>
        <v>2851.7021951699999</v>
      </c>
      <c r="P97" s="220">
        <f>+SUM(P98:P108)</f>
        <v>994.71</v>
      </c>
      <c r="Q97" s="223">
        <f>+SUM(Q98:Q108)</f>
        <v>26.73</v>
      </c>
    </row>
    <row r="98" spans="1:17" x14ac:dyDescent="0.2">
      <c r="A98" s="193">
        <v>1</v>
      </c>
      <c r="B98" s="90" t="s">
        <v>315</v>
      </c>
      <c r="C98" s="194" t="str">
        <f>+B98</f>
        <v>LK.09.1</v>
      </c>
      <c r="D98" s="194" t="s">
        <v>763</v>
      </c>
      <c r="E98" s="213">
        <v>4</v>
      </c>
      <c r="F98" s="321" t="s">
        <v>1094</v>
      </c>
      <c r="G98" s="210" t="s">
        <v>661</v>
      </c>
      <c r="H98" s="210" t="s">
        <v>662</v>
      </c>
      <c r="I98" s="211" t="s">
        <v>681</v>
      </c>
      <c r="J98" s="197">
        <f>'LK 09'!F3</f>
        <v>84.76316946</v>
      </c>
      <c r="K98" s="197">
        <f>'LK 09'!G3</f>
        <v>91.516409280000005</v>
      </c>
      <c r="L98" s="197">
        <f>'LK 09'!H3</f>
        <v>87.743620640000003</v>
      </c>
      <c r="M98" s="197">
        <f>'LK 09'!I3</f>
        <v>58.7</v>
      </c>
      <c r="N98" s="198">
        <f t="shared" ref="N98:N107" si="32">+MAX(J98:M98)</f>
        <v>91.516409280000005</v>
      </c>
      <c r="O98" s="198">
        <f t="shared" ref="O98:O107" si="33">+SUM(J98:M98)</f>
        <v>322.72319937999998</v>
      </c>
      <c r="P98" s="221">
        <f>'LK 09'!D3</f>
        <v>107.24</v>
      </c>
      <c r="Q98" s="86">
        <f>0.81*3</f>
        <v>2.4300000000000002</v>
      </c>
    </row>
    <row r="99" spans="1:17" x14ac:dyDescent="0.2">
      <c r="A99" s="193">
        <v>2</v>
      </c>
      <c r="B99" s="90" t="s">
        <v>316</v>
      </c>
      <c r="C99" s="194" t="str">
        <f t="shared" ref="C99:C108" si="34">+B99</f>
        <v>LK.09.2</v>
      </c>
      <c r="D99" s="194" t="s">
        <v>764</v>
      </c>
      <c r="E99" s="213">
        <v>4</v>
      </c>
      <c r="F99" s="322"/>
      <c r="G99" s="195" t="s">
        <v>664</v>
      </c>
      <c r="H99" s="195" t="s">
        <v>665</v>
      </c>
      <c r="I99" s="196" t="s">
        <v>681</v>
      </c>
      <c r="J99" s="197">
        <f>'LK 09'!F4</f>
        <v>75.691100000000006</v>
      </c>
      <c r="K99" s="197">
        <f>'LK 09'!G4</f>
        <v>78</v>
      </c>
      <c r="L99" s="197">
        <f>'LK 09'!H4</f>
        <v>78</v>
      </c>
      <c r="M99" s="197">
        <f>'LK 09'!I4</f>
        <v>46.75</v>
      </c>
      <c r="N99" s="198">
        <f t="shared" si="32"/>
        <v>78</v>
      </c>
      <c r="O99" s="198">
        <f t="shared" si="33"/>
        <v>278.44110000000001</v>
      </c>
      <c r="P99" s="221">
        <f>'LK 09'!D4</f>
        <v>90</v>
      </c>
      <c r="Q99" s="86">
        <f t="shared" ref="Q99:Q108" si="35">0.81*3</f>
        <v>2.4300000000000002</v>
      </c>
    </row>
    <row r="100" spans="1:17" x14ac:dyDescent="0.2">
      <c r="A100" s="193">
        <v>3</v>
      </c>
      <c r="B100" s="90" t="s">
        <v>317</v>
      </c>
      <c r="C100" s="194" t="str">
        <f t="shared" si="34"/>
        <v>LK.09.3</v>
      </c>
      <c r="D100" s="194" t="s">
        <v>765</v>
      </c>
      <c r="E100" s="213">
        <v>4</v>
      </c>
      <c r="F100" s="322"/>
      <c r="G100" s="195" t="s">
        <v>664</v>
      </c>
      <c r="H100" s="195" t="s">
        <v>665</v>
      </c>
      <c r="I100" s="196" t="s">
        <v>681</v>
      </c>
      <c r="J100" s="197">
        <f>'LK 09'!F5</f>
        <v>75.922650000000004</v>
      </c>
      <c r="K100" s="197">
        <f>'LK 09'!G5</f>
        <v>78</v>
      </c>
      <c r="L100" s="197">
        <f>'LK 09'!H5</f>
        <v>78</v>
      </c>
      <c r="M100" s="197">
        <f>'LK 09'!I5</f>
        <v>46.75</v>
      </c>
      <c r="N100" s="198">
        <f t="shared" si="32"/>
        <v>78</v>
      </c>
      <c r="O100" s="198">
        <f t="shared" si="33"/>
        <v>278.67264999999998</v>
      </c>
      <c r="P100" s="221">
        <f>'LK 09'!D5</f>
        <v>90</v>
      </c>
      <c r="Q100" s="86">
        <f t="shared" si="35"/>
        <v>2.4300000000000002</v>
      </c>
    </row>
    <row r="101" spans="1:17" x14ac:dyDescent="0.2">
      <c r="A101" s="193">
        <v>4</v>
      </c>
      <c r="B101" s="90" t="s">
        <v>318</v>
      </c>
      <c r="C101" s="194" t="str">
        <f t="shared" si="34"/>
        <v>LK.09.4</v>
      </c>
      <c r="D101" s="194" t="s">
        <v>766</v>
      </c>
      <c r="E101" s="213">
        <v>4</v>
      </c>
      <c r="F101" s="322"/>
      <c r="G101" s="195" t="s">
        <v>664</v>
      </c>
      <c r="H101" s="195" t="s">
        <v>662</v>
      </c>
      <c r="I101" s="196" t="s">
        <v>681</v>
      </c>
      <c r="J101" s="197">
        <f>'LK 09'!F6</f>
        <v>75.695599999999999</v>
      </c>
      <c r="K101" s="197">
        <f>'LK 09'!G6</f>
        <v>78</v>
      </c>
      <c r="L101" s="197">
        <f>'LK 09'!H6</f>
        <v>78</v>
      </c>
      <c r="M101" s="197">
        <f>'LK 09'!I6</f>
        <v>41.255625000000002</v>
      </c>
      <c r="N101" s="198">
        <f t="shared" si="32"/>
        <v>78</v>
      </c>
      <c r="O101" s="198">
        <f t="shared" si="33"/>
        <v>272.95122500000002</v>
      </c>
      <c r="P101" s="221">
        <f>'LK 09'!D6</f>
        <v>90</v>
      </c>
      <c r="Q101" s="86">
        <f t="shared" si="35"/>
        <v>2.4300000000000002</v>
      </c>
    </row>
    <row r="102" spans="1:17" x14ac:dyDescent="0.2">
      <c r="A102" s="193">
        <v>5</v>
      </c>
      <c r="B102" s="90" t="s">
        <v>319</v>
      </c>
      <c r="C102" s="194" t="str">
        <f t="shared" si="34"/>
        <v>LK.09.5</v>
      </c>
      <c r="D102" s="194" t="s">
        <v>767</v>
      </c>
      <c r="E102" s="213">
        <v>4</v>
      </c>
      <c r="F102" s="323"/>
      <c r="G102" s="210" t="s">
        <v>661</v>
      </c>
      <c r="H102" s="210" t="s">
        <v>662</v>
      </c>
      <c r="I102" s="211" t="s">
        <v>681</v>
      </c>
      <c r="J102" s="197">
        <f>'LK 09'!F7</f>
        <v>75.916749999999993</v>
      </c>
      <c r="K102" s="197">
        <f>'LK 09'!G7</f>
        <v>78</v>
      </c>
      <c r="L102" s="197">
        <f>'LK 09'!H7</f>
        <v>78</v>
      </c>
      <c r="M102" s="197">
        <f>'LK 09'!I7</f>
        <v>41.07</v>
      </c>
      <c r="N102" s="198">
        <f t="shared" si="32"/>
        <v>78</v>
      </c>
      <c r="O102" s="198">
        <f t="shared" si="33"/>
        <v>272.98674999999997</v>
      </c>
      <c r="P102" s="221">
        <f>'LK 09'!D7</f>
        <v>120</v>
      </c>
      <c r="Q102" s="86">
        <f t="shared" si="35"/>
        <v>2.4300000000000002</v>
      </c>
    </row>
    <row r="103" spans="1:17" x14ac:dyDescent="0.2">
      <c r="A103" s="193">
        <v>6</v>
      </c>
      <c r="B103" s="90" t="s">
        <v>320</v>
      </c>
      <c r="C103" s="194" t="str">
        <f t="shared" si="34"/>
        <v>LK.09.6</v>
      </c>
      <c r="D103" s="194" t="s">
        <v>769</v>
      </c>
      <c r="E103" s="213">
        <v>4</v>
      </c>
      <c r="F103" s="321" t="s">
        <v>1095</v>
      </c>
      <c r="G103" s="210" t="s">
        <v>661</v>
      </c>
      <c r="H103" s="210" t="s">
        <v>662</v>
      </c>
      <c r="I103" s="211" t="s">
        <v>663</v>
      </c>
      <c r="J103" s="197">
        <f>'LK 09'!F8</f>
        <v>63.41675</v>
      </c>
      <c r="K103" s="197">
        <f>'LK 09'!G8</f>
        <v>65</v>
      </c>
      <c r="L103" s="197">
        <f>'LK 09'!H8</f>
        <v>65</v>
      </c>
      <c r="M103" s="197">
        <f>'LK 09'!I8</f>
        <v>34.225000000000001</v>
      </c>
      <c r="N103" s="198">
        <f t="shared" si="32"/>
        <v>65</v>
      </c>
      <c r="O103" s="198">
        <f t="shared" si="33"/>
        <v>227.64175</v>
      </c>
      <c r="P103" s="221">
        <f>'LK 09'!D8</f>
        <v>105</v>
      </c>
      <c r="Q103" s="86">
        <f t="shared" si="35"/>
        <v>2.4300000000000002</v>
      </c>
    </row>
    <row r="104" spans="1:17" x14ac:dyDescent="0.2">
      <c r="A104" s="193">
        <v>7</v>
      </c>
      <c r="B104" s="90" t="s">
        <v>321</v>
      </c>
      <c r="C104" s="194" t="str">
        <f t="shared" si="34"/>
        <v>LK.09.7</v>
      </c>
      <c r="D104" s="194" t="s">
        <v>771</v>
      </c>
      <c r="E104" s="213">
        <v>4</v>
      </c>
      <c r="F104" s="322"/>
      <c r="G104" s="195" t="s">
        <v>664</v>
      </c>
      <c r="H104" s="195" t="s">
        <v>665</v>
      </c>
      <c r="I104" s="196" t="s">
        <v>663</v>
      </c>
      <c r="J104" s="197">
        <f>'LK 09'!F9</f>
        <v>63.195599999999999</v>
      </c>
      <c r="K104" s="197">
        <f>'LK 09'!G9</f>
        <v>65</v>
      </c>
      <c r="L104" s="197">
        <f>'LK 09'!H9</f>
        <v>65</v>
      </c>
      <c r="M104" s="197">
        <f>'LK 09'!I9</f>
        <v>34.419750000000001</v>
      </c>
      <c r="N104" s="198">
        <f t="shared" si="32"/>
        <v>65</v>
      </c>
      <c r="O104" s="198">
        <f t="shared" si="33"/>
        <v>227.61535000000001</v>
      </c>
      <c r="P104" s="221">
        <f>'LK 09'!D9</f>
        <v>75</v>
      </c>
      <c r="Q104" s="86">
        <f t="shared" si="35"/>
        <v>2.4300000000000002</v>
      </c>
    </row>
    <row r="105" spans="1:17" x14ac:dyDescent="0.2">
      <c r="A105" s="199">
        <v>8</v>
      </c>
      <c r="B105" s="90" t="s">
        <v>322</v>
      </c>
      <c r="C105" s="194" t="str">
        <f t="shared" si="34"/>
        <v>LK.09.8</v>
      </c>
      <c r="D105" s="194" t="s">
        <v>772</v>
      </c>
      <c r="E105" s="213">
        <v>4</v>
      </c>
      <c r="F105" s="322"/>
      <c r="G105" s="195" t="s">
        <v>664</v>
      </c>
      <c r="H105" s="195" t="s">
        <v>665</v>
      </c>
      <c r="I105" s="196" t="s">
        <v>663</v>
      </c>
      <c r="J105" s="197">
        <f>'LK 09'!F10</f>
        <v>63.195599999999999</v>
      </c>
      <c r="K105" s="197">
        <f>'LK 09'!G10</f>
        <v>65</v>
      </c>
      <c r="L105" s="197">
        <f>'LK 09'!H10</f>
        <v>65</v>
      </c>
      <c r="M105" s="197">
        <f>'LK 09'!I10</f>
        <v>38.975000000000001</v>
      </c>
      <c r="N105" s="198">
        <f t="shared" si="32"/>
        <v>65</v>
      </c>
      <c r="O105" s="198">
        <f t="shared" si="33"/>
        <v>232.17060000000001</v>
      </c>
      <c r="P105" s="221">
        <f>'LK 09'!D10</f>
        <v>75</v>
      </c>
      <c r="Q105" s="86">
        <f t="shared" si="35"/>
        <v>2.4300000000000002</v>
      </c>
    </row>
    <row r="106" spans="1:17" x14ac:dyDescent="0.2">
      <c r="A106" s="199">
        <v>9</v>
      </c>
      <c r="B106" s="90" t="s">
        <v>323</v>
      </c>
      <c r="C106" s="194" t="str">
        <f t="shared" si="34"/>
        <v>LK.09.9</v>
      </c>
      <c r="D106" s="194" t="s">
        <v>773</v>
      </c>
      <c r="E106" s="213">
        <v>4</v>
      </c>
      <c r="F106" s="322"/>
      <c r="G106" s="195" t="s">
        <v>664</v>
      </c>
      <c r="H106" s="195" t="s">
        <v>665</v>
      </c>
      <c r="I106" s="196" t="s">
        <v>663</v>
      </c>
      <c r="J106" s="197">
        <f>'LK 09'!F11</f>
        <v>63.195599999999999</v>
      </c>
      <c r="K106" s="197">
        <f>'LK 09'!G11</f>
        <v>65</v>
      </c>
      <c r="L106" s="197">
        <f>'LK 09'!H11</f>
        <v>65</v>
      </c>
      <c r="M106" s="197">
        <f>'LK 09'!I11</f>
        <v>38.975000000000001</v>
      </c>
      <c r="N106" s="198">
        <f t="shared" si="32"/>
        <v>65</v>
      </c>
      <c r="O106" s="198">
        <f t="shared" si="33"/>
        <v>232.17060000000001</v>
      </c>
      <c r="P106" s="221">
        <f>'LK 09'!D11</f>
        <v>75</v>
      </c>
      <c r="Q106" s="86">
        <f t="shared" si="35"/>
        <v>2.4300000000000002</v>
      </c>
    </row>
    <row r="107" spans="1:17" x14ac:dyDescent="0.2">
      <c r="A107" s="199">
        <v>10</v>
      </c>
      <c r="B107" s="90" t="s">
        <v>324</v>
      </c>
      <c r="C107" s="194" t="str">
        <f t="shared" si="34"/>
        <v>LK.09.10</v>
      </c>
      <c r="D107" s="194" t="s">
        <v>774</v>
      </c>
      <c r="E107" s="213">
        <v>4</v>
      </c>
      <c r="F107" s="322"/>
      <c r="G107" s="195" t="s">
        <v>664</v>
      </c>
      <c r="H107" s="195" t="s">
        <v>662</v>
      </c>
      <c r="I107" s="196" t="s">
        <v>663</v>
      </c>
      <c r="J107" s="197">
        <f>'LK 09'!F12</f>
        <v>63.195599999999999</v>
      </c>
      <c r="K107" s="197">
        <f>'LK 09'!G12</f>
        <v>65</v>
      </c>
      <c r="L107" s="197">
        <f>'LK 09'!H12</f>
        <v>65</v>
      </c>
      <c r="M107" s="197">
        <f>'LK 09'!I12</f>
        <v>34.4</v>
      </c>
      <c r="N107" s="198">
        <f t="shared" si="32"/>
        <v>65</v>
      </c>
      <c r="O107" s="198">
        <f t="shared" si="33"/>
        <v>227.59560000000002</v>
      </c>
      <c r="P107" s="221">
        <f>'LK 09'!D12</f>
        <v>75</v>
      </c>
      <c r="Q107" s="86">
        <f t="shared" si="35"/>
        <v>2.4300000000000002</v>
      </c>
    </row>
    <row r="108" spans="1:17" ht="13.5" thickBot="1" x14ac:dyDescent="0.25">
      <c r="A108" s="199">
        <v>11</v>
      </c>
      <c r="B108" s="90" t="s">
        <v>325</v>
      </c>
      <c r="C108" s="194" t="str">
        <f t="shared" si="34"/>
        <v>LK.09.11</v>
      </c>
      <c r="D108" s="194" t="s">
        <v>736</v>
      </c>
      <c r="E108" s="213">
        <v>4</v>
      </c>
      <c r="F108" s="323"/>
      <c r="G108" s="210" t="s">
        <v>661</v>
      </c>
      <c r="H108" s="210" t="s">
        <v>662</v>
      </c>
      <c r="I108" s="211" t="s">
        <v>663</v>
      </c>
      <c r="J108" s="197">
        <f>'LK 09'!F13</f>
        <v>72.394625349999998</v>
      </c>
      <c r="K108" s="197">
        <f>'LK 09'!G13</f>
        <v>78.589321200000001</v>
      </c>
      <c r="L108" s="197">
        <f>'LK 09'!H13</f>
        <v>78.589321200000001</v>
      </c>
      <c r="M108" s="197">
        <f>'LK 09'!I13</f>
        <v>49.160103040000003</v>
      </c>
      <c r="N108" s="198">
        <f t="shared" ref="N108" si="36">+MAX(J108:M108)</f>
        <v>78.589321200000001</v>
      </c>
      <c r="O108" s="198">
        <f t="shared" ref="O108" si="37">+SUM(J108:M108)</f>
        <v>278.73337078999998</v>
      </c>
      <c r="P108" s="221">
        <f>'LK 09'!D13</f>
        <v>92.47</v>
      </c>
      <c r="Q108" s="86">
        <f t="shared" si="35"/>
        <v>2.4300000000000002</v>
      </c>
    </row>
    <row r="109" spans="1:17" x14ac:dyDescent="0.2">
      <c r="A109" s="189"/>
      <c r="B109" s="324" t="s">
        <v>48</v>
      </c>
      <c r="C109" s="325"/>
      <c r="D109" s="325"/>
      <c r="E109" s="326"/>
      <c r="F109" s="216"/>
      <c r="G109" s="190"/>
      <c r="H109" s="190"/>
      <c r="I109" s="191"/>
      <c r="J109" s="192">
        <f>SUM(J110:J121)</f>
        <v>801.22237055000005</v>
      </c>
      <c r="K109" s="192">
        <f>SUM(K110:K121)</f>
        <v>832.01488879999999</v>
      </c>
      <c r="L109" s="192">
        <f>SUM(L110:L121)</f>
        <v>832.01488879999999</v>
      </c>
      <c r="M109" s="192">
        <f>SUM(M110:M121)</f>
        <v>480.57942319000011</v>
      </c>
      <c r="N109" s="192">
        <f>MAX(J109:M109)</f>
        <v>832.01488879999999</v>
      </c>
      <c r="O109" s="192">
        <f>SUM(O110:O121)</f>
        <v>2945.8315713400007</v>
      </c>
      <c r="P109" s="220">
        <f>+SUM(P110:P121)</f>
        <v>1022.2700000000001</v>
      </c>
      <c r="Q109" s="223">
        <f>+SUM(Q110:Q121)</f>
        <v>29.16</v>
      </c>
    </row>
    <row r="110" spans="1:17" x14ac:dyDescent="0.2">
      <c r="A110" s="193">
        <v>1</v>
      </c>
      <c r="B110" s="90" t="s">
        <v>326</v>
      </c>
      <c r="C110" s="194" t="str">
        <f>+B110</f>
        <v>LK.10.1</v>
      </c>
      <c r="D110" s="194" t="s">
        <v>775</v>
      </c>
      <c r="E110" s="213">
        <v>4</v>
      </c>
      <c r="F110" s="321" t="s">
        <v>1096</v>
      </c>
      <c r="G110" s="210" t="s">
        <v>661</v>
      </c>
      <c r="H110" s="210" t="s">
        <v>662</v>
      </c>
      <c r="I110" s="211" t="s">
        <v>681</v>
      </c>
      <c r="J110" s="197">
        <f>'LK 10'!F3</f>
        <v>93.862747650000003</v>
      </c>
      <c r="K110" s="197">
        <f>'LK 10'!G3</f>
        <v>100.9</v>
      </c>
      <c r="L110" s="197">
        <f>'LK 10'!H3</f>
        <v>100.9</v>
      </c>
      <c r="M110" s="197">
        <f>'LK 10'!I3</f>
        <v>65.223629549999998</v>
      </c>
      <c r="N110" s="198">
        <f t="shared" ref="N110:N120" si="38">+MAX(J110:M110)</f>
        <v>100.9</v>
      </c>
      <c r="O110" s="198">
        <f t="shared" ref="O110:O120" si="39">+SUM(J110:M110)</f>
        <v>360.88637720000003</v>
      </c>
      <c r="P110" s="221">
        <f>'LK 10'!D3</f>
        <v>113.93</v>
      </c>
      <c r="Q110" s="86">
        <f>0.81*3</f>
        <v>2.4300000000000002</v>
      </c>
    </row>
    <row r="111" spans="1:17" x14ac:dyDescent="0.2">
      <c r="A111" s="193">
        <v>2</v>
      </c>
      <c r="B111" s="90" t="s">
        <v>327</v>
      </c>
      <c r="C111" s="194" t="str">
        <f t="shared" ref="C111:C120" si="40">+B111</f>
        <v>LK.10.2</v>
      </c>
      <c r="D111" s="194" t="s">
        <v>776</v>
      </c>
      <c r="E111" s="213">
        <v>4</v>
      </c>
      <c r="F111" s="322"/>
      <c r="G111" s="195" t="s">
        <v>664</v>
      </c>
      <c r="H111" s="195" t="s">
        <v>665</v>
      </c>
      <c r="I111" s="196" t="s">
        <v>681</v>
      </c>
      <c r="J111" s="197">
        <f>'LK 10'!F4</f>
        <v>68.195599999999999</v>
      </c>
      <c r="K111" s="197">
        <f>'LK 10'!G4</f>
        <v>70</v>
      </c>
      <c r="L111" s="197">
        <f>'LK 10'!H4</f>
        <v>70</v>
      </c>
      <c r="M111" s="197">
        <f>'LK 10'!I4</f>
        <v>41.475000000000001</v>
      </c>
      <c r="N111" s="198">
        <f t="shared" si="38"/>
        <v>70</v>
      </c>
      <c r="O111" s="198">
        <f t="shared" si="39"/>
        <v>249.67060000000001</v>
      </c>
      <c r="P111" s="221">
        <f>'LK 10'!D4</f>
        <v>80</v>
      </c>
      <c r="Q111" s="86">
        <f t="shared" ref="Q111:Q121" si="41">0.81*3</f>
        <v>2.4300000000000002</v>
      </c>
    </row>
    <row r="112" spans="1:17" x14ac:dyDescent="0.2">
      <c r="A112" s="193">
        <v>3</v>
      </c>
      <c r="B112" s="90" t="s">
        <v>328</v>
      </c>
      <c r="C112" s="194" t="str">
        <f t="shared" si="40"/>
        <v>LK.10.3</v>
      </c>
      <c r="D112" s="194" t="s">
        <v>777</v>
      </c>
      <c r="E112" s="213">
        <v>4</v>
      </c>
      <c r="F112" s="322"/>
      <c r="G112" s="195" t="s">
        <v>664</v>
      </c>
      <c r="H112" s="195" t="s">
        <v>665</v>
      </c>
      <c r="I112" s="196" t="s">
        <v>681</v>
      </c>
      <c r="J112" s="197">
        <f>'LK 10'!F5</f>
        <v>68.195599999999999</v>
      </c>
      <c r="K112" s="197">
        <f>'LK 10'!G5</f>
        <v>70</v>
      </c>
      <c r="L112" s="197">
        <f>'LK 10'!H5</f>
        <v>70</v>
      </c>
      <c r="M112" s="197">
        <f>'LK 10'!I5</f>
        <v>41.475000000000001</v>
      </c>
      <c r="N112" s="198">
        <f t="shared" si="38"/>
        <v>70</v>
      </c>
      <c r="O112" s="198">
        <f t="shared" si="39"/>
        <v>249.67060000000001</v>
      </c>
      <c r="P112" s="221">
        <f>'LK 10'!D5</f>
        <v>80</v>
      </c>
      <c r="Q112" s="86">
        <f t="shared" si="41"/>
        <v>2.4300000000000002</v>
      </c>
    </row>
    <row r="113" spans="1:17" x14ac:dyDescent="0.2">
      <c r="A113" s="193">
        <v>4</v>
      </c>
      <c r="B113" s="90" t="s">
        <v>329</v>
      </c>
      <c r="C113" s="194" t="str">
        <f t="shared" si="40"/>
        <v>LK.10.4</v>
      </c>
      <c r="D113" s="194" t="s">
        <v>770</v>
      </c>
      <c r="E113" s="213">
        <v>4</v>
      </c>
      <c r="F113" s="322"/>
      <c r="G113" s="195" t="s">
        <v>664</v>
      </c>
      <c r="H113" s="195" t="s">
        <v>662</v>
      </c>
      <c r="I113" s="196" t="s">
        <v>681</v>
      </c>
      <c r="J113" s="197">
        <f>'LK 10'!F6</f>
        <v>68.195599999999999</v>
      </c>
      <c r="K113" s="197">
        <f>'LK 10'!G6</f>
        <v>70</v>
      </c>
      <c r="L113" s="197">
        <f>'LK 10'!H6</f>
        <v>70</v>
      </c>
      <c r="M113" s="197">
        <f>'LK 10'!I6</f>
        <v>36.910625000000003</v>
      </c>
      <c r="N113" s="198">
        <f t="shared" si="38"/>
        <v>70</v>
      </c>
      <c r="O113" s="198">
        <f t="shared" si="39"/>
        <v>245.10622500000002</v>
      </c>
      <c r="P113" s="221">
        <f>'LK 10'!D6</f>
        <v>80</v>
      </c>
      <c r="Q113" s="86">
        <f t="shared" si="41"/>
        <v>2.4300000000000002</v>
      </c>
    </row>
    <row r="114" spans="1:17" x14ac:dyDescent="0.2">
      <c r="A114" s="193">
        <v>5</v>
      </c>
      <c r="B114" s="90" t="s">
        <v>330</v>
      </c>
      <c r="C114" s="194" t="str">
        <f t="shared" si="40"/>
        <v>LK.10.5</v>
      </c>
      <c r="D114" s="194" t="s">
        <v>778</v>
      </c>
      <c r="E114" s="213">
        <v>4</v>
      </c>
      <c r="F114" s="322"/>
      <c r="G114" s="195" t="s">
        <v>664</v>
      </c>
      <c r="H114" s="195" t="s">
        <v>683</v>
      </c>
      <c r="I114" s="196" t="s">
        <v>681</v>
      </c>
      <c r="J114" s="197">
        <f>'LK 10'!F7</f>
        <v>68.195599999999999</v>
      </c>
      <c r="K114" s="197">
        <f>'LK 10'!G7</f>
        <v>70</v>
      </c>
      <c r="L114" s="197">
        <f>'LK 10'!H7</f>
        <v>70</v>
      </c>
      <c r="M114" s="197">
        <f>'LK 10'!I7</f>
        <v>36.725000000000001</v>
      </c>
      <c r="N114" s="198">
        <f t="shared" si="38"/>
        <v>70</v>
      </c>
      <c r="O114" s="198">
        <f t="shared" si="39"/>
        <v>244.92060000000001</v>
      </c>
      <c r="P114" s="221">
        <f>'LK 10'!D7</f>
        <v>80</v>
      </c>
      <c r="Q114" s="86">
        <f t="shared" si="41"/>
        <v>2.4300000000000002</v>
      </c>
    </row>
    <row r="115" spans="1:17" x14ac:dyDescent="0.2">
      <c r="A115" s="193">
        <v>6</v>
      </c>
      <c r="B115" s="90" t="s">
        <v>331</v>
      </c>
      <c r="C115" s="194" t="str">
        <f t="shared" si="40"/>
        <v>LK.10.6</v>
      </c>
      <c r="D115" s="194" t="s">
        <v>779</v>
      </c>
      <c r="E115" s="213">
        <v>4</v>
      </c>
      <c r="F115" s="323"/>
      <c r="G115" s="210" t="s">
        <v>661</v>
      </c>
      <c r="H115" s="210" t="s">
        <v>662</v>
      </c>
      <c r="I115" s="211" t="s">
        <v>681</v>
      </c>
      <c r="J115" s="197">
        <f>'LK 10'!F8</f>
        <v>68.415499999999994</v>
      </c>
      <c r="K115" s="197">
        <f>'LK 10'!G8</f>
        <v>70</v>
      </c>
      <c r="L115" s="197">
        <f>'LK 10'!H8</f>
        <v>70</v>
      </c>
      <c r="M115" s="197">
        <f>'LK 10'!I8</f>
        <v>36.725000000000001</v>
      </c>
      <c r="N115" s="198">
        <f t="shared" si="38"/>
        <v>70</v>
      </c>
      <c r="O115" s="198">
        <f t="shared" si="39"/>
        <v>245.1405</v>
      </c>
      <c r="P115" s="221">
        <f>'LK 10'!D8</f>
        <v>112</v>
      </c>
      <c r="Q115" s="86">
        <f t="shared" si="41"/>
        <v>2.4300000000000002</v>
      </c>
    </row>
    <row r="116" spans="1:17" x14ac:dyDescent="0.2">
      <c r="A116" s="193">
        <v>7</v>
      </c>
      <c r="B116" s="90" t="s">
        <v>332</v>
      </c>
      <c r="C116" s="194" t="str">
        <f t="shared" si="40"/>
        <v>LK.10.7</v>
      </c>
      <c r="D116" s="194" t="s">
        <v>781</v>
      </c>
      <c r="E116" s="213">
        <v>4</v>
      </c>
      <c r="F116" s="321" t="s">
        <v>1097</v>
      </c>
      <c r="G116" s="210" t="s">
        <v>661</v>
      </c>
      <c r="H116" s="210" t="s">
        <v>662</v>
      </c>
      <c r="I116" s="211" t="s">
        <v>663</v>
      </c>
      <c r="J116" s="197">
        <f>'LK 10'!F9</f>
        <v>52.66675</v>
      </c>
      <c r="K116" s="197">
        <f>'LK 10'!G9</f>
        <v>54</v>
      </c>
      <c r="L116" s="197">
        <f>'LK 10'!H9</f>
        <v>54</v>
      </c>
      <c r="M116" s="197">
        <f>'LK 10'!I9</f>
        <v>27.855</v>
      </c>
      <c r="N116" s="198">
        <f t="shared" si="38"/>
        <v>54</v>
      </c>
      <c r="O116" s="198">
        <f t="shared" si="39"/>
        <v>188.52175</v>
      </c>
      <c r="P116" s="221">
        <f>'LK 10'!D9</f>
        <v>91</v>
      </c>
      <c r="Q116" s="86">
        <f t="shared" si="41"/>
        <v>2.4300000000000002</v>
      </c>
    </row>
    <row r="117" spans="1:17" x14ac:dyDescent="0.2">
      <c r="A117" s="199">
        <v>8</v>
      </c>
      <c r="B117" s="90" t="s">
        <v>333</v>
      </c>
      <c r="C117" s="194" t="str">
        <f t="shared" si="40"/>
        <v>LK.10.8</v>
      </c>
      <c r="D117" s="194" t="s">
        <v>783</v>
      </c>
      <c r="E117" s="213">
        <v>4</v>
      </c>
      <c r="F117" s="322"/>
      <c r="G117" s="195" t="s">
        <v>664</v>
      </c>
      <c r="H117" s="195" t="s">
        <v>665</v>
      </c>
      <c r="I117" s="196" t="s">
        <v>663</v>
      </c>
      <c r="J117" s="197">
        <f>'LK 10'!F10</f>
        <v>52.445599999999999</v>
      </c>
      <c r="K117" s="197">
        <f>'LK 10'!G10</f>
        <v>54</v>
      </c>
      <c r="L117" s="197">
        <f>'LK 10'!H10</f>
        <v>54</v>
      </c>
      <c r="M117" s="197">
        <f>'LK 10'!I10</f>
        <v>28.063124999999999</v>
      </c>
      <c r="N117" s="198">
        <f t="shared" si="38"/>
        <v>54</v>
      </c>
      <c r="O117" s="198">
        <f t="shared" si="39"/>
        <v>188.50872500000003</v>
      </c>
      <c r="P117" s="221">
        <f>'LK 10'!D10</f>
        <v>63</v>
      </c>
      <c r="Q117" s="86">
        <f t="shared" si="41"/>
        <v>2.4300000000000002</v>
      </c>
    </row>
    <row r="118" spans="1:17" x14ac:dyDescent="0.2">
      <c r="A118" s="199">
        <v>9</v>
      </c>
      <c r="B118" s="90" t="s">
        <v>334</v>
      </c>
      <c r="C118" s="194" t="str">
        <f t="shared" si="40"/>
        <v>LK.10.9</v>
      </c>
      <c r="D118" s="194" t="s">
        <v>784</v>
      </c>
      <c r="E118" s="213">
        <v>4</v>
      </c>
      <c r="F118" s="322"/>
      <c r="G118" s="195" t="s">
        <v>664</v>
      </c>
      <c r="H118" s="195" t="s">
        <v>665</v>
      </c>
      <c r="I118" s="196" t="s">
        <v>663</v>
      </c>
      <c r="J118" s="197">
        <f>'LK 10'!F11</f>
        <v>52.445599999999999</v>
      </c>
      <c r="K118" s="197">
        <f>'LK 10'!G11</f>
        <v>54</v>
      </c>
      <c r="L118" s="197">
        <f>'LK 10'!H11</f>
        <v>54</v>
      </c>
      <c r="M118" s="197">
        <f>'LK 10'!I11</f>
        <v>32.152500000000003</v>
      </c>
      <c r="N118" s="198">
        <f t="shared" si="38"/>
        <v>54</v>
      </c>
      <c r="O118" s="198">
        <f t="shared" si="39"/>
        <v>192.59810000000002</v>
      </c>
      <c r="P118" s="221">
        <f>'LK 10'!D11</f>
        <v>63</v>
      </c>
      <c r="Q118" s="86">
        <f t="shared" si="41"/>
        <v>2.4300000000000002</v>
      </c>
    </row>
    <row r="119" spans="1:17" x14ac:dyDescent="0.2">
      <c r="A119" s="199">
        <v>10</v>
      </c>
      <c r="B119" s="90" t="s">
        <v>335</v>
      </c>
      <c r="C119" s="194" t="str">
        <f t="shared" si="40"/>
        <v>LK.10.10</v>
      </c>
      <c r="D119" s="194" t="s">
        <v>785</v>
      </c>
      <c r="E119" s="213">
        <v>4</v>
      </c>
      <c r="F119" s="322"/>
      <c r="G119" s="195" t="s">
        <v>664</v>
      </c>
      <c r="H119" s="195" t="s">
        <v>665</v>
      </c>
      <c r="I119" s="196" t="s">
        <v>663</v>
      </c>
      <c r="J119" s="197">
        <f>'LK 10'!F12</f>
        <v>52.445599999999999</v>
      </c>
      <c r="K119" s="197">
        <f>'LK 10'!G12</f>
        <v>54</v>
      </c>
      <c r="L119" s="197">
        <f>'LK 10'!H12</f>
        <v>54</v>
      </c>
      <c r="M119" s="197">
        <f>'LK 10'!I12</f>
        <v>32.152500000000003</v>
      </c>
      <c r="N119" s="198">
        <f t="shared" si="38"/>
        <v>54</v>
      </c>
      <c r="O119" s="198">
        <f t="shared" si="39"/>
        <v>192.59810000000002</v>
      </c>
      <c r="P119" s="221">
        <f>'LK 10'!D12</f>
        <v>63</v>
      </c>
      <c r="Q119" s="86">
        <f t="shared" si="41"/>
        <v>2.4300000000000002</v>
      </c>
    </row>
    <row r="120" spans="1:17" x14ac:dyDescent="0.2">
      <c r="A120" s="199">
        <v>11</v>
      </c>
      <c r="B120" s="90" t="s">
        <v>336</v>
      </c>
      <c r="C120" s="194" t="str">
        <f t="shared" si="40"/>
        <v>LK.10.11</v>
      </c>
      <c r="D120" s="194" t="s">
        <v>746</v>
      </c>
      <c r="E120" s="213">
        <v>4</v>
      </c>
      <c r="F120" s="322"/>
      <c r="G120" s="195" t="s">
        <v>664</v>
      </c>
      <c r="H120" s="195" t="s">
        <v>662</v>
      </c>
      <c r="I120" s="196" t="s">
        <v>663</v>
      </c>
      <c r="J120" s="197">
        <f>'LK 10'!F13</f>
        <v>52.445599999999999</v>
      </c>
      <c r="K120" s="197">
        <f>'LK 10'!G13</f>
        <v>54</v>
      </c>
      <c r="L120" s="197">
        <f>'LK 10'!H13</f>
        <v>54</v>
      </c>
      <c r="M120" s="197">
        <f>'LK 10'!I13</f>
        <v>28.063124999999999</v>
      </c>
      <c r="N120" s="198">
        <f t="shared" si="38"/>
        <v>54</v>
      </c>
      <c r="O120" s="198">
        <f t="shared" si="39"/>
        <v>188.50872500000003</v>
      </c>
      <c r="P120" s="221">
        <f>'LK 10'!D13</f>
        <v>63</v>
      </c>
      <c r="Q120" s="86">
        <f t="shared" si="41"/>
        <v>2.4300000000000002</v>
      </c>
    </row>
    <row r="121" spans="1:17" ht="13.5" thickBot="1" x14ac:dyDescent="0.25">
      <c r="A121" s="199">
        <v>12</v>
      </c>
      <c r="B121" s="90" t="s">
        <v>337</v>
      </c>
      <c r="C121" s="194" t="str">
        <f t="shared" ref="C121" si="42">+B121</f>
        <v>LK.10.12</v>
      </c>
      <c r="D121" s="194" t="s">
        <v>786</v>
      </c>
      <c r="E121" s="213">
        <v>4</v>
      </c>
      <c r="F121" s="323"/>
      <c r="G121" s="210" t="s">
        <v>661</v>
      </c>
      <c r="H121" s="210" t="s">
        <v>662</v>
      </c>
      <c r="I121" s="211" t="s">
        <v>663</v>
      </c>
      <c r="J121" s="197">
        <f>'LK 10'!F14</f>
        <v>103.7125729</v>
      </c>
      <c r="K121" s="197">
        <f>'LK 10'!G14</f>
        <v>111.1148888</v>
      </c>
      <c r="L121" s="197">
        <f>'LK 10'!H14</f>
        <v>111.1148888</v>
      </c>
      <c r="M121" s="197">
        <f>'LK 10'!I14</f>
        <v>73.758918640000005</v>
      </c>
      <c r="N121" s="198">
        <f t="shared" ref="N121" si="43">+MAX(J121:M121)</f>
        <v>111.1148888</v>
      </c>
      <c r="O121" s="198">
        <f t="shared" ref="O121" si="44">+SUM(J121:M121)</f>
        <v>399.70126914000002</v>
      </c>
      <c r="P121" s="221">
        <f>'LK 10'!D14</f>
        <v>133.34</v>
      </c>
      <c r="Q121" s="86">
        <f t="shared" si="41"/>
        <v>2.4300000000000002</v>
      </c>
    </row>
    <row r="122" spans="1:17" x14ac:dyDescent="0.2">
      <c r="A122" s="189"/>
      <c r="B122" s="324" t="s">
        <v>51</v>
      </c>
      <c r="C122" s="325"/>
      <c r="D122" s="325"/>
      <c r="E122" s="326"/>
      <c r="F122" s="216"/>
      <c r="G122" s="190"/>
      <c r="H122" s="190"/>
      <c r="I122" s="191"/>
      <c r="J122" s="192">
        <f>SUM(J123:J134)</f>
        <v>796.42724750800005</v>
      </c>
      <c r="K122" s="192">
        <f>SUM(K123:K134)</f>
        <v>830.33569246700017</v>
      </c>
      <c r="L122" s="192">
        <f>SUM(L123:L134)</f>
        <v>830.31166051700006</v>
      </c>
      <c r="M122" s="192">
        <f>SUM(M123:M134)</f>
        <v>479.37762542299998</v>
      </c>
      <c r="N122" s="192">
        <f>MAX(J122:M122)</f>
        <v>830.33569246700017</v>
      </c>
      <c r="O122" s="192">
        <f>SUM(O123:O134)</f>
        <v>2936.4522259149999</v>
      </c>
      <c r="P122" s="220">
        <f>+SUM(P123:P134)</f>
        <v>1023.65</v>
      </c>
      <c r="Q122" s="223">
        <f>+SUM(Q123:Q134)</f>
        <v>29.16</v>
      </c>
    </row>
    <row r="123" spans="1:17" x14ac:dyDescent="0.2">
      <c r="A123" s="193">
        <v>1</v>
      </c>
      <c r="B123" s="90" t="s">
        <v>338</v>
      </c>
      <c r="C123" s="194" t="str">
        <f>+B123</f>
        <v>LK.11.1</v>
      </c>
      <c r="D123" s="194" t="s">
        <v>787</v>
      </c>
      <c r="E123" s="213">
        <v>4</v>
      </c>
      <c r="F123" s="321" t="s">
        <v>1098</v>
      </c>
      <c r="G123" s="210" t="s">
        <v>661</v>
      </c>
      <c r="H123" s="210" t="s">
        <v>662</v>
      </c>
      <c r="I123" s="211" t="s">
        <v>681</v>
      </c>
      <c r="J123" s="197">
        <f>'LK 11'!F3</f>
        <v>92.016227208000004</v>
      </c>
      <c r="K123" s="197">
        <f>'LK 11'!G3</f>
        <v>98.829300716999995</v>
      </c>
      <c r="L123" s="197">
        <f>'LK 11'!H3</f>
        <v>98.829300716999995</v>
      </c>
      <c r="M123" s="197">
        <f>'LK 11'!I3</f>
        <v>66.923390623000003</v>
      </c>
      <c r="N123" s="198">
        <f t="shared" ref="N123:N134" si="45">+MAX(J123:M123)</f>
        <v>98.829300716999995</v>
      </c>
      <c r="O123" s="198">
        <f t="shared" ref="O123:O134" si="46">+SUM(J123:M123)</f>
        <v>356.59821926499995</v>
      </c>
      <c r="P123" s="221">
        <f>'LK 11'!D3</f>
        <v>114.66</v>
      </c>
      <c r="Q123" s="86">
        <f>0.81*3</f>
        <v>2.4300000000000002</v>
      </c>
    </row>
    <row r="124" spans="1:17" x14ac:dyDescent="0.2">
      <c r="A124" s="193">
        <v>2</v>
      </c>
      <c r="B124" s="90" t="s">
        <v>339</v>
      </c>
      <c r="C124" s="194" t="str">
        <f t="shared" ref="C124:C134" si="47">+B124</f>
        <v>LK.11.2</v>
      </c>
      <c r="D124" s="194" t="s">
        <v>788</v>
      </c>
      <c r="E124" s="213">
        <v>4</v>
      </c>
      <c r="F124" s="322"/>
      <c r="G124" s="195" t="s">
        <v>664</v>
      </c>
      <c r="H124" s="195" t="s">
        <v>665</v>
      </c>
      <c r="I124" s="196" t="s">
        <v>681</v>
      </c>
      <c r="J124" s="197">
        <f>'LK 11'!F4</f>
        <v>68.195599999999999</v>
      </c>
      <c r="K124" s="197">
        <f>'LK 11'!G4</f>
        <v>70</v>
      </c>
      <c r="L124" s="197">
        <f>'LK 11'!H4</f>
        <v>70</v>
      </c>
      <c r="M124" s="197">
        <f>'LK 11'!I4</f>
        <v>41.475000000000001</v>
      </c>
      <c r="N124" s="198">
        <f t="shared" si="45"/>
        <v>70</v>
      </c>
      <c r="O124" s="198">
        <f t="shared" si="46"/>
        <v>249.67060000000001</v>
      </c>
      <c r="P124" s="221">
        <f>'LK 11'!D4</f>
        <v>80</v>
      </c>
      <c r="Q124" s="86">
        <f t="shared" ref="Q124:Q134" si="48">0.81*3</f>
        <v>2.4300000000000002</v>
      </c>
    </row>
    <row r="125" spans="1:17" x14ac:dyDescent="0.2">
      <c r="A125" s="193">
        <v>3</v>
      </c>
      <c r="B125" s="90" t="s">
        <v>340</v>
      </c>
      <c r="C125" s="194" t="str">
        <f t="shared" si="47"/>
        <v>LK.11.3</v>
      </c>
      <c r="D125" s="194" t="s">
        <v>782</v>
      </c>
      <c r="E125" s="213">
        <v>4</v>
      </c>
      <c r="F125" s="322"/>
      <c r="G125" s="195" t="s">
        <v>664</v>
      </c>
      <c r="H125" s="195" t="s">
        <v>665</v>
      </c>
      <c r="I125" s="196" t="s">
        <v>681</v>
      </c>
      <c r="J125" s="197">
        <f>'LK 11'!F5</f>
        <v>68.195599999999999</v>
      </c>
      <c r="K125" s="197">
        <f>'LK 11'!G5</f>
        <v>70</v>
      </c>
      <c r="L125" s="197">
        <f>'LK 11'!H5</f>
        <v>70</v>
      </c>
      <c r="M125" s="197">
        <f>'LK 11'!I5</f>
        <v>41.475000000000001</v>
      </c>
      <c r="N125" s="198">
        <f t="shared" si="45"/>
        <v>70</v>
      </c>
      <c r="O125" s="198">
        <f t="shared" si="46"/>
        <v>249.67060000000001</v>
      </c>
      <c r="P125" s="221">
        <f>'LK 11'!D5</f>
        <v>80</v>
      </c>
      <c r="Q125" s="86">
        <f t="shared" si="48"/>
        <v>2.4300000000000002</v>
      </c>
    </row>
    <row r="126" spans="1:17" x14ac:dyDescent="0.2">
      <c r="A126" s="193">
        <v>4</v>
      </c>
      <c r="B126" s="90" t="s">
        <v>341</v>
      </c>
      <c r="C126" s="194" t="str">
        <f t="shared" si="47"/>
        <v>LK.11.4</v>
      </c>
      <c r="D126" s="194" t="s">
        <v>789</v>
      </c>
      <c r="E126" s="213">
        <v>4</v>
      </c>
      <c r="F126" s="322"/>
      <c r="G126" s="195" t="s">
        <v>664</v>
      </c>
      <c r="H126" s="195" t="s">
        <v>662</v>
      </c>
      <c r="I126" s="196" t="s">
        <v>681</v>
      </c>
      <c r="J126" s="197">
        <f>'LK 11'!F6</f>
        <v>68.195599999999999</v>
      </c>
      <c r="K126" s="197">
        <f>'LK 11'!G6</f>
        <v>70</v>
      </c>
      <c r="L126" s="197">
        <f>'LK 11'!H6</f>
        <v>70</v>
      </c>
      <c r="M126" s="197">
        <f>'LK 11'!I6</f>
        <v>36.910625000000003</v>
      </c>
      <c r="N126" s="198">
        <f t="shared" si="45"/>
        <v>70</v>
      </c>
      <c r="O126" s="198">
        <f t="shared" si="46"/>
        <v>245.10622500000002</v>
      </c>
      <c r="P126" s="221">
        <f>'LK 11'!D6</f>
        <v>80</v>
      </c>
      <c r="Q126" s="86">
        <f t="shared" si="48"/>
        <v>2.4300000000000002</v>
      </c>
    </row>
    <row r="127" spans="1:17" x14ac:dyDescent="0.2">
      <c r="A127" s="193">
        <v>5</v>
      </c>
      <c r="B127" s="90" t="s">
        <v>342</v>
      </c>
      <c r="C127" s="194" t="str">
        <f t="shared" si="47"/>
        <v>LK.11.5</v>
      </c>
      <c r="D127" s="194" t="s">
        <v>790</v>
      </c>
      <c r="E127" s="213">
        <v>4</v>
      </c>
      <c r="F127" s="322"/>
      <c r="G127" s="195" t="s">
        <v>664</v>
      </c>
      <c r="H127" s="195" t="s">
        <v>683</v>
      </c>
      <c r="I127" s="196" t="s">
        <v>681</v>
      </c>
      <c r="J127" s="197">
        <f>'LK 11'!F7</f>
        <v>68.195599999999999</v>
      </c>
      <c r="K127" s="197">
        <f>'LK 11'!G7</f>
        <v>70</v>
      </c>
      <c r="L127" s="197">
        <f>'LK 11'!H7</f>
        <v>70</v>
      </c>
      <c r="M127" s="197">
        <f>'LK 11'!I7</f>
        <v>36.725000000000001</v>
      </c>
      <c r="N127" s="198">
        <f t="shared" si="45"/>
        <v>70</v>
      </c>
      <c r="O127" s="198">
        <f t="shared" si="46"/>
        <v>244.92060000000001</v>
      </c>
      <c r="P127" s="221">
        <f>'LK 11'!D7</f>
        <v>80</v>
      </c>
      <c r="Q127" s="86">
        <f t="shared" si="48"/>
        <v>2.4300000000000002</v>
      </c>
    </row>
    <row r="128" spans="1:17" x14ac:dyDescent="0.2">
      <c r="A128" s="193">
        <v>6</v>
      </c>
      <c r="B128" s="90" t="s">
        <v>343</v>
      </c>
      <c r="C128" s="194" t="str">
        <f t="shared" si="47"/>
        <v>LK.11.6</v>
      </c>
      <c r="D128" s="194" t="s">
        <v>791</v>
      </c>
      <c r="E128" s="213">
        <v>4</v>
      </c>
      <c r="F128" s="323"/>
      <c r="G128" s="210" t="s">
        <v>661</v>
      </c>
      <c r="H128" s="210" t="s">
        <v>662</v>
      </c>
      <c r="I128" s="211" t="s">
        <v>681</v>
      </c>
      <c r="J128" s="197">
        <f>'LK 11'!F8</f>
        <v>68.415499999999994</v>
      </c>
      <c r="K128" s="197">
        <f>'LK 11'!G8</f>
        <v>70</v>
      </c>
      <c r="L128" s="197">
        <f>'LK 11'!H8</f>
        <v>70</v>
      </c>
      <c r="M128" s="197">
        <f>'LK 11'!I8</f>
        <v>36.725000000000001</v>
      </c>
      <c r="N128" s="198">
        <f t="shared" si="45"/>
        <v>70</v>
      </c>
      <c r="O128" s="198">
        <f t="shared" si="46"/>
        <v>245.1405</v>
      </c>
      <c r="P128" s="221">
        <f>'LK 11'!D8</f>
        <v>112</v>
      </c>
      <c r="Q128" s="86">
        <f t="shared" si="48"/>
        <v>2.4300000000000002</v>
      </c>
    </row>
    <row r="129" spans="1:17" x14ac:dyDescent="0.2">
      <c r="A129" s="193">
        <v>7</v>
      </c>
      <c r="B129" s="90" t="s">
        <v>344</v>
      </c>
      <c r="C129" s="194" t="str">
        <f t="shared" si="47"/>
        <v>LK.11.7</v>
      </c>
      <c r="D129" s="194" t="s">
        <v>792</v>
      </c>
      <c r="E129" s="213">
        <v>4</v>
      </c>
      <c r="F129" s="321" t="s">
        <v>1099</v>
      </c>
      <c r="G129" s="210" t="s">
        <v>661</v>
      </c>
      <c r="H129" s="210" t="s">
        <v>662</v>
      </c>
      <c r="I129" s="211" t="s">
        <v>663</v>
      </c>
      <c r="J129" s="197">
        <f>'LK 11'!F9</f>
        <v>52.66675</v>
      </c>
      <c r="K129" s="197">
        <f>'LK 11'!G9</f>
        <v>54.000961279999999</v>
      </c>
      <c r="L129" s="197">
        <f>'LK 11'!H9</f>
        <v>54</v>
      </c>
      <c r="M129" s="197">
        <f>'LK 11'!I9</f>
        <v>27.86</v>
      </c>
      <c r="N129" s="198">
        <f t="shared" si="45"/>
        <v>54.000961279999999</v>
      </c>
      <c r="O129" s="198">
        <f t="shared" si="46"/>
        <v>188.52771128000001</v>
      </c>
      <c r="P129" s="221">
        <f>'LK 11'!D9</f>
        <v>91</v>
      </c>
      <c r="Q129" s="86">
        <f t="shared" si="48"/>
        <v>2.4300000000000002</v>
      </c>
    </row>
    <row r="130" spans="1:17" x14ac:dyDescent="0.2">
      <c r="A130" s="199">
        <v>8</v>
      </c>
      <c r="B130" s="90" t="s">
        <v>345</v>
      </c>
      <c r="C130" s="194" t="str">
        <f t="shared" si="47"/>
        <v>LK.11.8</v>
      </c>
      <c r="D130" s="194" t="s">
        <v>794</v>
      </c>
      <c r="E130" s="213">
        <v>4</v>
      </c>
      <c r="F130" s="322"/>
      <c r="G130" s="195" t="s">
        <v>664</v>
      </c>
      <c r="H130" s="195" t="s">
        <v>665</v>
      </c>
      <c r="I130" s="196" t="s">
        <v>663</v>
      </c>
      <c r="J130" s="197">
        <f>'LK 11'!F10</f>
        <v>52.445599999999999</v>
      </c>
      <c r="K130" s="197">
        <f>'LK 11'!G10</f>
        <v>54.002883830000002</v>
      </c>
      <c r="L130" s="197">
        <f>'LK 11'!H10</f>
        <v>54</v>
      </c>
      <c r="M130" s="197">
        <f>'LK 11'!I10</f>
        <v>28.040624999999999</v>
      </c>
      <c r="N130" s="198">
        <f t="shared" si="45"/>
        <v>54.002883830000002</v>
      </c>
      <c r="O130" s="198">
        <f t="shared" si="46"/>
        <v>188.48910882999999</v>
      </c>
      <c r="P130" s="221">
        <f>'LK 11'!D10</f>
        <v>63</v>
      </c>
      <c r="Q130" s="86">
        <f t="shared" si="48"/>
        <v>2.4300000000000002</v>
      </c>
    </row>
    <row r="131" spans="1:17" x14ac:dyDescent="0.2">
      <c r="A131" s="199">
        <v>9</v>
      </c>
      <c r="B131" s="90" t="s">
        <v>346</v>
      </c>
      <c r="C131" s="194" t="str">
        <f t="shared" si="47"/>
        <v>LK.11.9</v>
      </c>
      <c r="D131" s="194" t="s">
        <v>795</v>
      </c>
      <c r="E131" s="213">
        <v>4</v>
      </c>
      <c r="F131" s="322"/>
      <c r="G131" s="195" t="s">
        <v>664</v>
      </c>
      <c r="H131" s="195" t="s">
        <v>665</v>
      </c>
      <c r="I131" s="196" t="s">
        <v>663</v>
      </c>
      <c r="J131" s="197">
        <f>'LK 11'!F11</f>
        <v>52.445599999999999</v>
      </c>
      <c r="K131" s="197">
        <f>'LK 11'!G11</f>
        <v>54.004806389999999</v>
      </c>
      <c r="L131" s="197">
        <f>'LK 11'!H11</f>
        <v>54</v>
      </c>
      <c r="M131" s="197">
        <f>'LK 11'!I11</f>
        <v>32.130000000000003</v>
      </c>
      <c r="N131" s="198">
        <f t="shared" si="45"/>
        <v>54.004806389999999</v>
      </c>
      <c r="O131" s="198">
        <f t="shared" si="46"/>
        <v>192.58040639000001</v>
      </c>
      <c r="P131" s="221">
        <f>'LK 11'!D11</f>
        <v>63</v>
      </c>
      <c r="Q131" s="86">
        <f t="shared" si="48"/>
        <v>2.4300000000000002</v>
      </c>
    </row>
    <row r="132" spans="1:17" x14ac:dyDescent="0.2">
      <c r="A132" s="199">
        <v>10</v>
      </c>
      <c r="B132" s="90" t="s">
        <v>347</v>
      </c>
      <c r="C132" s="194" t="str">
        <f t="shared" si="47"/>
        <v>LK.11.10</v>
      </c>
      <c r="D132" s="194" t="s">
        <v>796</v>
      </c>
      <c r="E132" s="213">
        <v>4</v>
      </c>
      <c r="F132" s="322"/>
      <c r="G132" s="195" t="s">
        <v>664</v>
      </c>
      <c r="H132" s="195" t="s">
        <v>665</v>
      </c>
      <c r="I132" s="196" t="s">
        <v>663</v>
      </c>
      <c r="J132" s="197">
        <f>'LK 11'!F12</f>
        <v>52.445599999999999</v>
      </c>
      <c r="K132" s="197">
        <f>'LK 11'!G12</f>
        <v>54.006728950000003</v>
      </c>
      <c r="L132" s="197">
        <f>'LK 11'!H12</f>
        <v>54</v>
      </c>
      <c r="M132" s="197">
        <f>'LK 11'!I12</f>
        <v>32.130000000000003</v>
      </c>
      <c r="N132" s="198">
        <f t="shared" si="45"/>
        <v>54.006728950000003</v>
      </c>
      <c r="O132" s="198">
        <f t="shared" si="46"/>
        <v>192.58232895</v>
      </c>
      <c r="P132" s="221">
        <f>'LK 11'!D12</f>
        <v>63</v>
      </c>
      <c r="Q132" s="86">
        <f t="shared" si="48"/>
        <v>2.4300000000000002</v>
      </c>
    </row>
    <row r="133" spans="1:17" x14ac:dyDescent="0.2">
      <c r="A133" s="199">
        <v>11</v>
      </c>
      <c r="B133" s="90" t="s">
        <v>348</v>
      </c>
      <c r="C133" s="194" t="str">
        <f t="shared" si="47"/>
        <v>LK.11.11</v>
      </c>
      <c r="D133" s="194" t="s">
        <v>747</v>
      </c>
      <c r="E133" s="213">
        <v>4</v>
      </c>
      <c r="F133" s="322"/>
      <c r="G133" s="195" t="s">
        <v>664</v>
      </c>
      <c r="H133" s="195" t="s">
        <v>662</v>
      </c>
      <c r="I133" s="196" t="s">
        <v>663</v>
      </c>
      <c r="J133" s="197">
        <f>'LK 11'!F13</f>
        <v>52.445599999999999</v>
      </c>
      <c r="K133" s="197">
        <f>'LK 11'!G13</f>
        <v>54.008651499999999</v>
      </c>
      <c r="L133" s="197">
        <f>'LK 11'!H13</f>
        <v>54</v>
      </c>
      <c r="M133" s="197">
        <f>'LK 11'!I13</f>
        <v>28.040624999999999</v>
      </c>
      <c r="N133" s="198">
        <f t="shared" si="45"/>
        <v>54.008651499999999</v>
      </c>
      <c r="O133" s="198">
        <f t="shared" si="46"/>
        <v>188.4948765</v>
      </c>
      <c r="P133" s="221">
        <f>'LK 11'!D13</f>
        <v>63</v>
      </c>
      <c r="Q133" s="86">
        <f t="shared" si="48"/>
        <v>2.4300000000000002</v>
      </c>
    </row>
    <row r="134" spans="1:17" ht="13.5" thickBot="1" x14ac:dyDescent="0.25">
      <c r="A134" s="199">
        <v>12</v>
      </c>
      <c r="B134" s="90" t="s">
        <v>349</v>
      </c>
      <c r="C134" s="194" t="str">
        <f t="shared" si="47"/>
        <v>LK.11.12</v>
      </c>
      <c r="D134" s="194" t="s">
        <v>797</v>
      </c>
      <c r="E134" s="213">
        <v>4</v>
      </c>
      <c r="F134" s="323"/>
      <c r="G134" s="210" t="s">
        <v>661</v>
      </c>
      <c r="H134" s="210" t="s">
        <v>662</v>
      </c>
      <c r="I134" s="211" t="s">
        <v>663</v>
      </c>
      <c r="J134" s="197">
        <f>'LK 11'!F14</f>
        <v>100.76397030000001</v>
      </c>
      <c r="K134" s="197">
        <f>'LK 11'!G14</f>
        <v>111.48235980000001</v>
      </c>
      <c r="L134" s="197">
        <f>'LK 11'!H14</f>
        <v>111.48235980000001</v>
      </c>
      <c r="M134" s="197">
        <f>'LK 11'!I14</f>
        <v>70.942359800000006</v>
      </c>
      <c r="N134" s="198">
        <f t="shared" si="45"/>
        <v>111.48235980000001</v>
      </c>
      <c r="O134" s="198">
        <f t="shared" si="46"/>
        <v>394.67104970000008</v>
      </c>
      <c r="P134" s="221">
        <f>'LK 11'!D14</f>
        <v>133.99</v>
      </c>
      <c r="Q134" s="86">
        <f t="shared" si="48"/>
        <v>2.4300000000000002</v>
      </c>
    </row>
    <row r="135" spans="1:17" x14ac:dyDescent="0.2">
      <c r="A135" s="189"/>
      <c r="B135" s="324" t="s">
        <v>54</v>
      </c>
      <c r="C135" s="325"/>
      <c r="D135" s="325"/>
      <c r="E135" s="326"/>
      <c r="F135" s="216"/>
      <c r="G135" s="190"/>
      <c r="H135" s="190"/>
      <c r="I135" s="191"/>
      <c r="J135" s="192">
        <f>SUM(J136:J147)</f>
        <v>798.1882592720001</v>
      </c>
      <c r="K135" s="192">
        <f>SUM(K136:K147)</f>
        <v>828.75790528899984</v>
      </c>
      <c r="L135" s="192">
        <f>SUM(L136:L147)</f>
        <v>828.75790528899984</v>
      </c>
      <c r="M135" s="192">
        <f>SUM(M136:M147)</f>
        <v>489.48946173500008</v>
      </c>
      <c r="N135" s="192">
        <f>MAX(J135:M135)</f>
        <v>828.75790528899984</v>
      </c>
      <c r="O135" s="192">
        <f>SUM(O136:O147)</f>
        <v>2945.1935315850005</v>
      </c>
      <c r="P135" s="220">
        <f>+SUM(P136:P147)</f>
        <v>1023.38</v>
      </c>
      <c r="Q135" s="223">
        <f>+SUM(Q136:Q147)</f>
        <v>29.16</v>
      </c>
    </row>
    <row r="136" spans="1:17" x14ac:dyDescent="0.2">
      <c r="A136" s="193">
        <v>1</v>
      </c>
      <c r="B136" s="90" t="s">
        <v>350</v>
      </c>
      <c r="C136" s="194" t="str">
        <f>+B136</f>
        <v>LK.12.1</v>
      </c>
      <c r="D136" s="194" t="s">
        <v>798</v>
      </c>
      <c r="E136" s="213">
        <v>4</v>
      </c>
      <c r="F136" s="321" t="s">
        <v>1100</v>
      </c>
      <c r="G136" s="210" t="s">
        <v>661</v>
      </c>
      <c r="H136" s="210" t="s">
        <v>662</v>
      </c>
      <c r="I136" s="211" t="s">
        <v>681</v>
      </c>
      <c r="J136" s="197">
        <f>'LK 12'!F3</f>
        <v>104.42701680000002</v>
      </c>
      <c r="K136" s="197">
        <f>'LK 12'!G3</f>
        <v>111.74701680000001</v>
      </c>
      <c r="L136" s="197">
        <f>'LK 12'!H3</f>
        <v>111.74701680000001</v>
      </c>
      <c r="M136" s="197">
        <f>'LK 12'!I3</f>
        <v>74.59701680000002</v>
      </c>
      <c r="N136" s="198">
        <f t="shared" ref="N136:N147" si="49">+MAX(J136:M136)</f>
        <v>111.74701680000001</v>
      </c>
      <c r="O136" s="198">
        <f t="shared" ref="O136:O147" si="50">+SUM(J136:M136)</f>
        <v>402.51806720000002</v>
      </c>
      <c r="P136" s="221">
        <f>'LK 12'!D3</f>
        <v>134.46</v>
      </c>
      <c r="Q136" s="86">
        <f>0.81*3</f>
        <v>2.4300000000000002</v>
      </c>
    </row>
    <row r="137" spans="1:17" x14ac:dyDescent="0.2">
      <c r="A137" s="193">
        <v>2</v>
      </c>
      <c r="B137" s="90" t="s">
        <v>351</v>
      </c>
      <c r="C137" s="194" t="str">
        <f t="shared" ref="C137:C147" si="51">+B137</f>
        <v>LK.12.2</v>
      </c>
      <c r="D137" s="194" t="s">
        <v>799</v>
      </c>
      <c r="E137" s="213">
        <v>4</v>
      </c>
      <c r="F137" s="322"/>
      <c r="G137" s="195" t="s">
        <v>664</v>
      </c>
      <c r="H137" s="195" t="s">
        <v>665</v>
      </c>
      <c r="I137" s="196" t="s">
        <v>681</v>
      </c>
      <c r="J137" s="197">
        <f>'LK 12'!F4</f>
        <v>52.4</v>
      </c>
      <c r="K137" s="197">
        <f>'LK 12'!G4</f>
        <v>54</v>
      </c>
      <c r="L137" s="197">
        <f>'LK 12'!H4</f>
        <v>54</v>
      </c>
      <c r="M137" s="197">
        <f>'LK 12'!I4</f>
        <v>28</v>
      </c>
      <c r="N137" s="198">
        <f t="shared" si="49"/>
        <v>54</v>
      </c>
      <c r="O137" s="198">
        <f t="shared" si="50"/>
        <v>188.4</v>
      </c>
      <c r="P137" s="221">
        <f>'LK 12'!D4</f>
        <v>63</v>
      </c>
      <c r="Q137" s="86">
        <f t="shared" ref="Q137:Q147" si="52">0.81*3</f>
        <v>2.4300000000000002</v>
      </c>
    </row>
    <row r="138" spans="1:17" x14ac:dyDescent="0.2">
      <c r="A138" s="193">
        <v>3</v>
      </c>
      <c r="B138" s="90" t="s">
        <v>352</v>
      </c>
      <c r="C138" s="194" t="str">
        <f t="shared" si="51"/>
        <v>LK.12.3</v>
      </c>
      <c r="D138" s="194" t="s">
        <v>800</v>
      </c>
      <c r="E138" s="213">
        <v>4</v>
      </c>
      <c r="F138" s="322"/>
      <c r="G138" s="195" t="s">
        <v>664</v>
      </c>
      <c r="H138" s="195" t="s">
        <v>665</v>
      </c>
      <c r="I138" s="196" t="s">
        <v>681</v>
      </c>
      <c r="J138" s="197">
        <f>'LK 12'!F5</f>
        <v>52.4</v>
      </c>
      <c r="K138" s="197">
        <f>'LK 12'!G5</f>
        <v>54</v>
      </c>
      <c r="L138" s="197">
        <f>'LK 12'!H5</f>
        <v>54</v>
      </c>
      <c r="M138" s="197">
        <f>'LK 12'!I5</f>
        <v>32.1</v>
      </c>
      <c r="N138" s="198">
        <f t="shared" si="49"/>
        <v>54</v>
      </c>
      <c r="O138" s="198">
        <f t="shared" si="50"/>
        <v>192.5</v>
      </c>
      <c r="P138" s="221">
        <f>'LK 12'!D5</f>
        <v>63</v>
      </c>
      <c r="Q138" s="86">
        <f t="shared" si="52"/>
        <v>2.4300000000000002</v>
      </c>
    </row>
    <row r="139" spans="1:17" x14ac:dyDescent="0.2">
      <c r="A139" s="193">
        <v>4</v>
      </c>
      <c r="B139" s="90" t="s">
        <v>353</v>
      </c>
      <c r="C139" s="194" t="str">
        <f t="shared" si="51"/>
        <v>LK.12.4</v>
      </c>
      <c r="D139" s="194" t="s">
        <v>801</v>
      </c>
      <c r="E139" s="213">
        <v>4</v>
      </c>
      <c r="F139" s="322"/>
      <c r="G139" s="195" t="s">
        <v>664</v>
      </c>
      <c r="H139" s="195" t="s">
        <v>662</v>
      </c>
      <c r="I139" s="196" t="s">
        <v>681</v>
      </c>
      <c r="J139" s="197">
        <f>'LK 12'!F6</f>
        <v>52.4</v>
      </c>
      <c r="K139" s="197">
        <f>'LK 12'!G6</f>
        <v>54</v>
      </c>
      <c r="L139" s="197">
        <f>'LK 12'!H6</f>
        <v>54</v>
      </c>
      <c r="M139" s="197">
        <f>'LK 12'!I6</f>
        <v>32.1</v>
      </c>
      <c r="N139" s="198">
        <f t="shared" si="49"/>
        <v>54</v>
      </c>
      <c r="O139" s="198">
        <f t="shared" si="50"/>
        <v>192.5</v>
      </c>
      <c r="P139" s="221">
        <f>'LK 12'!D6</f>
        <v>63</v>
      </c>
      <c r="Q139" s="86">
        <f t="shared" si="52"/>
        <v>2.4300000000000002</v>
      </c>
    </row>
    <row r="140" spans="1:17" x14ac:dyDescent="0.2">
      <c r="A140" s="193">
        <v>5</v>
      </c>
      <c r="B140" s="90" t="s">
        <v>354</v>
      </c>
      <c r="C140" s="194" t="str">
        <f t="shared" si="51"/>
        <v>LK.12.5</v>
      </c>
      <c r="D140" s="194" t="s">
        <v>793</v>
      </c>
      <c r="E140" s="213">
        <v>4</v>
      </c>
      <c r="F140" s="322"/>
      <c r="G140" s="195" t="s">
        <v>664</v>
      </c>
      <c r="H140" s="195" t="s">
        <v>683</v>
      </c>
      <c r="I140" s="196" t="s">
        <v>681</v>
      </c>
      <c r="J140" s="197">
        <f>'LK 12'!F7</f>
        <v>52.4</v>
      </c>
      <c r="K140" s="197">
        <f>'LK 12'!G7</f>
        <v>54</v>
      </c>
      <c r="L140" s="197">
        <f>'LK 12'!H7</f>
        <v>54</v>
      </c>
      <c r="M140" s="197">
        <f>'LK 12'!I7</f>
        <v>28</v>
      </c>
      <c r="N140" s="198">
        <f t="shared" si="49"/>
        <v>54</v>
      </c>
      <c r="O140" s="198">
        <f t="shared" si="50"/>
        <v>188.4</v>
      </c>
      <c r="P140" s="221">
        <f>'LK 12'!D7</f>
        <v>63</v>
      </c>
      <c r="Q140" s="86">
        <f t="shared" si="52"/>
        <v>2.4300000000000002</v>
      </c>
    </row>
    <row r="141" spans="1:17" x14ac:dyDescent="0.2">
      <c r="A141" s="193">
        <v>6</v>
      </c>
      <c r="B141" s="90" t="s">
        <v>355</v>
      </c>
      <c r="C141" s="194" t="str">
        <f t="shared" si="51"/>
        <v>LK.12.6</v>
      </c>
      <c r="D141" s="194" t="s">
        <v>802</v>
      </c>
      <c r="E141" s="213">
        <v>4</v>
      </c>
      <c r="F141" s="323"/>
      <c r="G141" s="210" t="s">
        <v>661</v>
      </c>
      <c r="H141" s="210" t="s">
        <v>662</v>
      </c>
      <c r="I141" s="211" t="s">
        <v>681</v>
      </c>
      <c r="J141" s="197">
        <f>'LK 12'!F8</f>
        <v>52.67</v>
      </c>
      <c r="K141" s="197">
        <f>'LK 12'!G8</f>
        <v>54</v>
      </c>
      <c r="L141" s="197">
        <f>'LK 12'!H8</f>
        <v>54</v>
      </c>
      <c r="M141" s="197">
        <f>'LK 12'!I8</f>
        <v>27.85</v>
      </c>
      <c r="N141" s="198">
        <f t="shared" si="49"/>
        <v>54</v>
      </c>
      <c r="O141" s="198">
        <f t="shared" si="50"/>
        <v>188.52</v>
      </c>
      <c r="P141" s="221">
        <f>'LK 12'!D8</f>
        <v>91</v>
      </c>
      <c r="Q141" s="86">
        <f t="shared" si="52"/>
        <v>2.4300000000000002</v>
      </c>
    </row>
    <row r="142" spans="1:17" x14ac:dyDescent="0.2">
      <c r="A142" s="193">
        <v>7</v>
      </c>
      <c r="B142" s="90" t="s">
        <v>356</v>
      </c>
      <c r="C142" s="194" t="str">
        <f t="shared" si="51"/>
        <v>LK.12.7</v>
      </c>
      <c r="D142" s="194" t="s">
        <v>803</v>
      </c>
      <c r="E142" s="213">
        <v>4</v>
      </c>
      <c r="F142" s="321" t="s">
        <v>1101</v>
      </c>
      <c r="G142" s="210" t="s">
        <v>661</v>
      </c>
      <c r="H142" s="210" t="s">
        <v>662</v>
      </c>
      <c r="I142" s="211" t="s">
        <v>663</v>
      </c>
      <c r="J142" s="197">
        <f>'LK 12'!F9</f>
        <v>68.0655</v>
      </c>
      <c r="K142" s="197">
        <f>'LK 12'!G9</f>
        <v>69.650000000000006</v>
      </c>
      <c r="L142" s="197">
        <f>'LK 12'!H9</f>
        <v>69.650000000000006</v>
      </c>
      <c r="M142" s="197">
        <f>'LK 12'!I9</f>
        <v>37.75</v>
      </c>
      <c r="N142" s="198">
        <f t="shared" si="49"/>
        <v>69.650000000000006</v>
      </c>
      <c r="O142" s="198">
        <f t="shared" si="50"/>
        <v>245.11550000000003</v>
      </c>
      <c r="P142" s="221">
        <f>'LK 12'!D9</f>
        <v>111.65</v>
      </c>
      <c r="Q142" s="86">
        <f t="shared" si="52"/>
        <v>2.4300000000000002</v>
      </c>
    </row>
    <row r="143" spans="1:17" x14ac:dyDescent="0.2">
      <c r="A143" s="199">
        <v>8</v>
      </c>
      <c r="B143" s="90" t="s">
        <v>357</v>
      </c>
      <c r="C143" s="194" t="str">
        <f t="shared" si="51"/>
        <v>LK.12.8</v>
      </c>
      <c r="D143" s="194" t="s">
        <v>804</v>
      </c>
      <c r="E143" s="213">
        <v>4</v>
      </c>
      <c r="F143" s="322"/>
      <c r="G143" s="195" t="s">
        <v>664</v>
      </c>
      <c r="H143" s="195" t="s">
        <v>665</v>
      </c>
      <c r="I143" s="196" t="s">
        <v>663</v>
      </c>
      <c r="J143" s="197">
        <f>'LK 12'!F10</f>
        <v>67.845600000000005</v>
      </c>
      <c r="K143" s="197">
        <f>'LK 12'!G10</f>
        <v>69.650000000000006</v>
      </c>
      <c r="L143" s="197">
        <f>'LK 12'!H10</f>
        <v>69.650000000000006</v>
      </c>
      <c r="M143" s="197">
        <f>'LK 12'!I10</f>
        <v>37.75</v>
      </c>
      <c r="N143" s="198">
        <f t="shared" si="49"/>
        <v>69.650000000000006</v>
      </c>
      <c r="O143" s="198">
        <f t="shared" si="50"/>
        <v>244.89560000000003</v>
      </c>
      <c r="P143" s="221">
        <f>'LK 12'!D10</f>
        <v>79.75</v>
      </c>
      <c r="Q143" s="86">
        <f t="shared" si="52"/>
        <v>2.4300000000000002</v>
      </c>
    </row>
    <row r="144" spans="1:17" x14ac:dyDescent="0.2">
      <c r="A144" s="199">
        <v>9</v>
      </c>
      <c r="B144" s="90" t="s">
        <v>358</v>
      </c>
      <c r="C144" s="194" t="str">
        <f t="shared" si="51"/>
        <v>LK.12.9</v>
      </c>
      <c r="D144" s="194" t="s">
        <v>805</v>
      </c>
      <c r="E144" s="213">
        <v>4</v>
      </c>
      <c r="F144" s="322"/>
      <c r="G144" s="195" t="s">
        <v>664</v>
      </c>
      <c r="H144" s="195" t="s">
        <v>665</v>
      </c>
      <c r="I144" s="196" t="s">
        <v>663</v>
      </c>
      <c r="J144" s="197">
        <f>'LK 12'!F11</f>
        <v>67.845600000000005</v>
      </c>
      <c r="K144" s="197">
        <f>'LK 12'!G11</f>
        <v>69.650000000000006</v>
      </c>
      <c r="L144" s="197">
        <f>'LK 12'!H11</f>
        <v>69.650000000000006</v>
      </c>
      <c r="M144" s="197">
        <f>'LK 12'!I11</f>
        <v>37.935625000000002</v>
      </c>
      <c r="N144" s="198">
        <f t="shared" si="49"/>
        <v>69.650000000000006</v>
      </c>
      <c r="O144" s="198">
        <f t="shared" si="50"/>
        <v>245.08122500000002</v>
      </c>
      <c r="P144" s="221">
        <f>'LK 12'!D11</f>
        <v>79.75</v>
      </c>
      <c r="Q144" s="86">
        <f t="shared" si="52"/>
        <v>2.4300000000000002</v>
      </c>
    </row>
    <row r="145" spans="1:17" x14ac:dyDescent="0.2">
      <c r="A145" s="199">
        <v>10</v>
      </c>
      <c r="B145" s="90" t="s">
        <v>359</v>
      </c>
      <c r="C145" s="194" t="str">
        <f t="shared" si="51"/>
        <v>LK.12.10</v>
      </c>
      <c r="D145" s="194" t="s">
        <v>806</v>
      </c>
      <c r="E145" s="213">
        <v>4</v>
      </c>
      <c r="F145" s="322"/>
      <c r="G145" s="195" t="s">
        <v>664</v>
      </c>
      <c r="H145" s="195" t="s">
        <v>665</v>
      </c>
      <c r="I145" s="196" t="s">
        <v>663</v>
      </c>
      <c r="J145" s="197">
        <f>'LK 12'!F12</f>
        <v>67.845600000000005</v>
      </c>
      <c r="K145" s="197">
        <f>'LK 12'!G12</f>
        <v>69.650000000000006</v>
      </c>
      <c r="L145" s="197">
        <f>'LK 12'!H12</f>
        <v>69.650000000000006</v>
      </c>
      <c r="M145" s="197">
        <f>'LK 12'!I12</f>
        <v>42.55</v>
      </c>
      <c r="N145" s="198">
        <f t="shared" si="49"/>
        <v>69.650000000000006</v>
      </c>
      <c r="O145" s="198">
        <f t="shared" si="50"/>
        <v>249.69560000000001</v>
      </c>
      <c r="P145" s="221">
        <f>'LK 12'!D12</f>
        <v>79.75</v>
      </c>
      <c r="Q145" s="86">
        <f t="shared" si="52"/>
        <v>2.4300000000000002</v>
      </c>
    </row>
    <row r="146" spans="1:17" x14ac:dyDescent="0.2">
      <c r="A146" s="199">
        <v>11</v>
      </c>
      <c r="B146" s="90" t="s">
        <v>360</v>
      </c>
      <c r="C146" s="194" t="str">
        <f t="shared" si="51"/>
        <v>LK.12.11</v>
      </c>
      <c r="D146" s="194" t="s">
        <v>807</v>
      </c>
      <c r="E146" s="213">
        <v>4</v>
      </c>
      <c r="F146" s="322"/>
      <c r="G146" s="195" t="s">
        <v>664</v>
      </c>
      <c r="H146" s="195" t="s">
        <v>662</v>
      </c>
      <c r="I146" s="196" t="s">
        <v>663</v>
      </c>
      <c r="J146" s="197">
        <f>'LK 12'!F13</f>
        <v>67.845600000000005</v>
      </c>
      <c r="K146" s="197">
        <f>'LK 12'!G13</f>
        <v>69.650000000000006</v>
      </c>
      <c r="L146" s="197">
        <f>'LK 12'!H13</f>
        <v>69.650000000000006</v>
      </c>
      <c r="M146" s="197">
        <f>'LK 12'!I13</f>
        <v>42.55</v>
      </c>
      <c r="N146" s="198">
        <f t="shared" si="49"/>
        <v>69.650000000000006</v>
      </c>
      <c r="O146" s="198">
        <f t="shared" si="50"/>
        <v>249.69560000000001</v>
      </c>
      <c r="P146" s="221">
        <f>'LK 12'!D13</f>
        <v>79.75</v>
      </c>
      <c r="Q146" s="86">
        <f t="shared" si="52"/>
        <v>2.4300000000000002</v>
      </c>
    </row>
    <row r="147" spans="1:17" ht="13.5" thickBot="1" x14ac:dyDescent="0.25">
      <c r="A147" s="199">
        <v>12</v>
      </c>
      <c r="B147" s="90" t="s">
        <v>361</v>
      </c>
      <c r="C147" s="194" t="str">
        <f t="shared" si="51"/>
        <v>LK.12.12</v>
      </c>
      <c r="D147" s="194" t="s">
        <v>808</v>
      </c>
      <c r="E147" s="213">
        <v>4</v>
      </c>
      <c r="F147" s="323"/>
      <c r="G147" s="210" t="s">
        <v>661</v>
      </c>
      <c r="H147" s="210" t="s">
        <v>662</v>
      </c>
      <c r="I147" s="211" t="s">
        <v>663</v>
      </c>
      <c r="J147" s="197">
        <f>'LK 12'!F14</f>
        <v>92.043342472000006</v>
      </c>
      <c r="K147" s="197">
        <f>'LK 12'!G14</f>
        <v>98.760888488999996</v>
      </c>
      <c r="L147" s="197">
        <f>'LK 12'!H14</f>
        <v>98.760888488999996</v>
      </c>
      <c r="M147" s="197">
        <f>'LK 12'!I14</f>
        <v>68.306819934999993</v>
      </c>
      <c r="N147" s="198">
        <f t="shared" si="49"/>
        <v>98.760888488999996</v>
      </c>
      <c r="O147" s="198">
        <f t="shared" si="50"/>
        <v>357.87193938500002</v>
      </c>
      <c r="P147" s="221">
        <f>'LK 12'!D14</f>
        <v>115.27</v>
      </c>
      <c r="Q147" s="86">
        <f t="shared" si="52"/>
        <v>2.4300000000000002</v>
      </c>
    </row>
    <row r="148" spans="1:17" x14ac:dyDescent="0.2">
      <c r="A148" s="189"/>
      <c r="B148" s="324" t="s">
        <v>57</v>
      </c>
      <c r="C148" s="325"/>
      <c r="D148" s="325"/>
      <c r="E148" s="326"/>
      <c r="F148" s="216"/>
      <c r="G148" s="190"/>
      <c r="H148" s="190"/>
      <c r="I148" s="191"/>
      <c r="J148" s="192">
        <f>SUM(J149:J156)</f>
        <v>615.30297279999991</v>
      </c>
      <c r="K148" s="192">
        <f>SUM(K149:K156)</f>
        <v>642.2127428</v>
      </c>
      <c r="L148" s="192">
        <f>SUM(L149:L156)</f>
        <v>642.2127428</v>
      </c>
      <c r="M148" s="192">
        <f>SUM(M149:M156)</f>
        <v>392.04809280000006</v>
      </c>
      <c r="N148" s="192">
        <f>MAX(J148:M148)</f>
        <v>642.2127428</v>
      </c>
      <c r="O148" s="192">
        <f>SUM(O149:O156)</f>
        <v>2291.7765512000001</v>
      </c>
      <c r="P148" s="220">
        <f>+SUM(P149:P156)</f>
        <v>817.51</v>
      </c>
      <c r="Q148" s="223">
        <f>+SUM(Q149:Q156)</f>
        <v>19.440000000000001</v>
      </c>
    </row>
    <row r="149" spans="1:17" x14ac:dyDescent="0.2">
      <c r="A149" s="193">
        <v>1</v>
      </c>
      <c r="B149" s="90" t="s">
        <v>362</v>
      </c>
      <c r="C149" s="194" t="str">
        <f>+B149</f>
        <v>LK.13.1</v>
      </c>
      <c r="D149" s="194" t="s">
        <v>809</v>
      </c>
      <c r="E149" s="213">
        <v>4</v>
      </c>
      <c r="F149" s="321" t="s">
        <v>1102</v>
      </c>
      <c r="G149" s="210" t="s">
        <v>661</v>
      </c>
      <c r="H149" s="210" t="s">
        <v>662</v>
      </c>
      <c r="I149" s="211" t="s">
        <v>681</v>
      </c>
      <c r="J149" s="197">
        <f>'LK 13'!F3</f>
        <v>75.851600000000005</v>
      </c>
      <c r="K149" s="197">
        <f>'LK 13'!G3</f>
        <v>78</v>
      </c>
      <c r="L149" s="197">
        <f>'LK 13'!H3</f>
        <v>78</v>
      </c>
      <c r="M149" s="197">
        <f>'LK 13'!I3</f>
        <v>41.07</v>
      </c>
      <c r="N149" s="198">
        <f t="shared" ref="N149:N156" si="53">+MAX(J149:M149)</f>
        <v>78</v>
      </c>
      <c r="O149" s="198">
        <f t="shared" ref="O149:O156" si="54">+SUM(J149:M149)</f>
        <v>272.92160000000001</v>
      </c>
      <c r="P149" s="221">
        <f>'LK 13'!D3</f>
        <v>120</v>
      </c>
      <c r="Q149" s="86">
        <f>0.81*3</f>
        <v>2.4300000000000002</v>
      </c>
    </row>
    <row r="150" spans="1:17" x14ac:dyDescent="0.2">
      <c r="A150" s="193">
        <v>2</v>
      </c>
      <c r="B150" s="90" t="s">
        <v>363</v>
      </c>
      <c r="C150" s="194" t="str">
        <f t="shared" ref="C150:C156" si="55">+B150</f>
        <v>LK.13.2</v>
      </c>
      <c r="D150" s="194" t="s">
        <v>810</v>
      </c>
      <c r="E150" s="213">
        <v>4</v>
      </c>
      <c r="F150" s="322"/>
      <c r="G150" s="195" t="s">
        <v>664</v>
      </c>
      <c r="H150" s="195" t="s">
        <v>665</v>
      </c>
      <c r="I150" s="196" t="s">
        <v>681</v>
      </c>
      <c r="J150" s="197">
        <f>'LK 13'!F4</f>
        <v>75.760750000000002</v>
      </c>
      <c r="K150" s="197">
        <f>'LK 13'!G4</f>
        <v>78</v>
      </c>
      <c r="L150" s="197">
        <f>'LK 13'!H4</f>
        <v>78</v>
      </c>
      <c r="M150" s="197">
        <f>'LK 13'!I4</f>
        <v>46.77</v>
      </c>
      <c r="N150" s="198">
        <f t="shared" si="53"/>
        <v>78</v>
      </c>
      <c r="O150" s="198">
        <f t="shared" si="54"/>
        <v>278.53075000000001</v>
      </c>
      <c r="P150" s="221">
        <f>'LK 13'!D4</f>
        <v>90</v>
      </c>
      <c r="Q150" s="86">
        <f t="shared" ref="Q150:Q156" si="56">0.81*3</f>
        <v>2.4300000000000002</v>
      </c>
    </row>
    <row r="151" spans="1:17" x14ac:dyDescent="0.2">
      <c r="A151" s="193">
        <v>3</v>
      </c>
      <c r="B151" s="90" t="s">
        <v>364</v>
      </c>
      <c r="C151" s="194" t="str">
        <f t="shared" si="55"/>
        <v>LK.13.3</v>
      </c>
      <c r="D151" s="194" t="s">
        <v>811</v>
      </c>
      <c r="E151" s="213">
        <v>4</v>
      </c>
      <c r="F151" s="322"/>
      <c r="G151" s="195" t="s">
        <v>664</v>
      </c>
      <c r="H151" s="195" t="s">
        <v>665</v>
      </c>
      <c r="I151" s="196" t="s">
        <v>681</v>
      </c>
      <c r="J151" s="197">
        <f>'LK 13'!F5</f>
        <v>75.760750000000002</v>
      </c>
      <c r="K151" s="197">
        <f>'LK 13'!G5</f>
        <v>78</v>
      </c>
      <c r="L151" s="197">
        <f>'LK 13'!H5</f>
        <v>78</v>
      </c>
      <c r="M151" s="197">
        <f>'LK 13'!I5</f>
        <v>46.77</v>
      </c>
      <c r="N151" s="198">
        <f t="shared" si="53"/>
        <v>78</v>
      </c>
      <c r="O151" s="198">
        <f t="shared" si="54"/>
        <v>278.53075000000001</v>
      </c>
      <c r="P151" s="221">
        <f>'LK 13'!D5</f>
        <v>90</v>
      </c>
      <c r="Q151" s="86">
        <f t="shared" si="56"/>
        <v>2.4300000000000002</v>
      </c>
    </row>
    <row r="152" spans="1:17" x14ac:dyDescent="0.2">
      <c r="A152" s="193">
        <v>4</v>
      </c>
      <c r="B152" s="90" t="s">
        <v>365</v>
      </c>
      <c r="C152" s="194" t="str">
        <f t="shared" si="55"/>
        <v>LK.13.4</v>
      </c>
      <c r="D152" s="194" t="s">
        <v>812</v>
      </c>
      <c r="E152" s="213">
        <v>4</v>
      </c>
      <c r="F152" s="323"/>
      <c r="G152" s="210" t="s">
        <v>661</v>
      </c>
      <c r="H152" s="210" t="s">
        <v>662</v>
      </c>
      <c r="I152" s="211" t="s">
        <v>681</v>
      </c>
      <c r="J152" s="197">
        <f>'LK 13'!F6</f>
        <v>84.773740000000004</v>
      </c>
      <c r="K152" s="197">
        <f>'LK 13'!G6</f>
        <v>91.516409999999993</v>
      </c>
      <c r="L152" s="197">
        <f>'LK 13'!H6</f>
        <v>91.516409999999993</v>
      </c>
      <c r="M152" s="197">
        <f>'LK 13'!I6</f>
        <v>58.728450000000002</v>
      </c>
      <c r="N152" s="198">
        <f t="shared" si="53"/>
        <v>91.516409999999993</v>
      </c>
      <c r="O152" s="198">
        <f t="shared" si="54"/>
        <v>326.53501</v>
      </c>
      <c r="P152" s="221">
        <f>'LK 13'!D6</f>
        <v>109.07</v>
      </c>
      <c r="Q152" s="86">
        <f t="shared" si="56"/>
        <v>2.4300000000000002</v>
      </c>
    </row>
    <row r="153" spans="1:17" x14ac:dyDescent="0.2">
      <c r="A153" s="193">
        <v>5</v>
      </c>
      <c r="B153" s="90" t="s">
        <v>366</v>
      </c>
      <c r="C153" s="194" t="str">
        <f t="shared" si="55"/>
        <v>LK.13.5</v>
      </c>
      <c r="D153" s="194" t="s">
        <v>813</v>
      </c>
      <c r="E153" s="213">
        <v>4</v>
      </c>
      <c r="F153" s="321" t="s">
        <v>1103</v>
      </c>
      <c r="G153" s="210" t="s">
        <v>661</v>
      </c>
      <c r="H153" s="210" t="s">
        <v>662</v>
      </c>
      <c r="I153" s="211" t="s">
        <v>663</v>
      </c>
      <c r="J153" s="197">
        <f>'LK 13'!F7</f>
        <v>113.34943279999999</v>
      </c>
      <c r="K153" s="197">
        <f>'LK 13'!G7</f>
        <v>121.69633279999999</v>
      </c>
      <c r="L153" s="197">
        <f>'LK 13'!H7</f>
        <v>121.69633279999999</v>
      </c>
      <c r="M153" s="197">
        <f>'LK 13'!I7</f>
        <v>86.339892799999987</v>
      </c>
      <c r="N153" s="198">
        <f t="shared" si="53"/>
        <v>121.69633279999999</v>
      </c>
      <c r="O153" s="198">
        <f t="shared" si="54"/>
        <v>443.08199119999995</v>
      </c>
      <c r="P153" s="221">
        <f>'LK 13'!D7</f>
        <v>153.44</v>
      </c>
      <c r="Q153" s="86">
        <f t="shared" si="56"/>
        <v>2.4300000000000002</v>
      </c>
    </row>
    <row r="154" spans="1:17" x14ac:dyDescent="0.2">
      <c r="A154" s="193">
        <v>6</v>
      </c>
      <c r="B154" s="90" t="s">
        <v>367</v>
      </c>
      <c r="C154" s="194" t="str">
        <f t="shared" si="55"/>
        <v>LK.13.6</v>
      </c>
      <c r="D154" s="194" t="s">
        <v>815</v>
      </c>
      <c r="E154" s="213">
        <v>4</v>
      </c>
      <c r="F154" s="322"/>
      <c r="G154" s="195" t="s">
        <v>664</v>
      </c>
      <c r="H154" s="195" t="s">
        <v>665</v>
      </c>
      <c r="I154" s="196" t="s">
        <v>663</v>
      </c>
      <c r="J154" s="197">
        <f>'LK 13'!F8</f>
        <v>63.195599999999999</v>
      </c>
      <c r="K154" s="197">
        <f>'LK 13'!G8</f>
        <v>65</v>
      </c>
      <c r="L154" s="197">
        <f>'LK 13'!H8</f>
        <v>65</v>
      </c>
      <c r="M154" s="197">
        <f>'LK 13'!I8</f>
        <v>38.975000000000001</v>
      </c>
      <c r="N154" s="198">
        <f t="shared" si="53"/>
        <v>65</v>
      </c>
      <c r="O154" s="198">
        <f t="shared" si="54"/>
        <v>232.17060000000001</v>
      </c>
      <c r="P154" s="221">
        <f>'LK 13'!D8</f>
        <v>75</v>
      </c>
      <c r="Q154" s="86">
        <f t="shared" si="56"/>
        <v>2.4300000000000002</v>
      </c>
    </row>
    <row r="155" spans="1:17" x14ac:dyDescent="0.2">
      <c r="A155" s="193">
        <v>7</v>
      </c>
      <c r="B155" s="90" t="s">
        <v>368</v>
      </c>
      <c r="C155" s="194" t="str">
        <f t="shared" si="55"/>
        <v>LK.13.7</v>
      </c>
      <c r="D155" s="194" t="s">
        <v>816</v>
      </c>
      <c r="E155" s="213">
        <v>4</v>
      </c>
      <c r="F155" s="322"/>
      <c r="G155" s="195" t="s">
        <v>664</v>
      </c>
      <c r="H155" s="195" t="s">
        <v>665</v>
      </c>
      <c r="I155" s="196" t="s">
        <v>663</v>
      </c>
      <c r="J155" s="197">
        <f>'LK 13'!F9</f>
        <v>63.195599999999999</v>
      </c>
      <c r="K155" s="197">
        <f>'LK 13'!G9</f>
        <v>65</v>
      </c>
      <c r="L155" s="197">
        <f>'LK 13'!H9</f>
        <v>65</v>
      </c>
      <c r="M155" s="197">
        <f>'LK 13'!I9</f>
        <v>38.975000000000001</v>
      </c>
      <c r="N155" s="198">
        <f t="shared" si="53"/>
        <v>65</v>
      </c>
      <c r="O155" s="198">
        <f t="shared" si="54"/>
        <v>232.17060000000001</v>
      </c>
      <c r="P155" s="221">
        <f>'LK 13'!D9</f>
        <v>75</v>
      </c>
      <c r="Q155" s="86">
        <f t="shared" si="56"/>
        <v>2.4300000000000002</v>
      </c>
    </row>
    <row r="156" spans="1:17" ht="13.5" thickBot="1" x14ac:dyDescent="0.25">
      <c r="A156" s="199">
        <v>8</v>
      </c>
      <c r="B156" s="90" t="s">
        <v>369</v>
      </c>
      <c r="C156" s="194" t="str">
        <f t="shared" si="55"/>
        <v>LK.13.8</v>
      </c>
      <c r="D156" s="194" t="s">
        <v>768</v>
      </c>
      <c r="E156" s="213">
        <v>4</v>
      </c>
      <c r="F156" s="323"/>
      <c r="G156" s="210" t="s">
        <v>661</v>
      </c>
      <c r="H156" s="210" t="s">
        <v>662</v>
      </c>
      <c r="I156" s="211" t="s">
        <v>663</v>
      </c>
      <c r="J156" s="197">
        <f>'LK 13'!F10</f>
        <v>63.415500000000002</v>
      </c>
      <c r="K156" s="197">
        <f>'LK 13'!G10</f>
        <v>65</v>
      </c>
      <c r="L156" s="197">
        <f>'LK 13'!H10</f>
        <v>65</v>
      </c>
      <c r="M156" s="197">
        <f>'LK 13'!I10</f>
        <v>34.419750000000001</v>
      </c>
      <c r="N156" s="198">
        <f t="shared" si="53"/>
        <v>65</v>
      </c>
      <c r="O156" s="198">
        <f t="shared" si="54"/>
        <v>227.83525</v>
      </c>
      <c r="P156" s="221">
        <f>'LK 13'!D10</f>
        <v>105</v>
      </c>
      <c r="Q156" s="86">
        <f t="shared" si="56"/>
        <v>2.4300000000000002</v>
      </c>
    </row>
    <row r="157" spans="1:17" x14ac:dyDescent="0.2">
      <c r="A157" s="189"/>
      <c r="B157" s="324" t="s">
        <v>60</v>
      </c>
      <c r="C157" s="325"/>
      <c r="D157" s="325"/>
      <c r="E157" s="326"/>
      <c r="F157" s="216"/>
      <c r="G157" s="190"/>
      <c r="H157" s="190"/>
      <c r="I157" s="191"/>
      <c r="J157" s="192">
        <f>SUM(J158:J165)</f>
        <v>585.36278620000007</v>
      </c>
      <c r="K157" s="192">
        <f>SUM(K158:K165)</f>
        <v>611.26278619999994</v>
      </c>
      <c r="L157" s="192">
        <f>SUM(L158:L165)</f>
        <v>611.26278619999994</v>
      </c>
      <c r="M157" s="192">
        <f>SUM(M158:M165)</f>
        <v>372.16278620000003</v>
      </c>
      <c r="N157" s="192">
        <f>MAX(J157:M157)</f>
        <v>611.26278619999994</v>
      </c>
      <c r="O157" s="192">
        <f>SUM(O158:O165)</f>
        <v>2180.0511448000002</v>
      </c>
      <c r="P157" s="220">
        <f>+SUM(P158:P165)</f>
        <v>787.53</v>
      </c>
      <c r="Q157" s="223">
        <f>+SUM(Q158:Q165)</f>
        <v>19.440000000000001</v>
      </c>
    </row>
    <row r="158" spans="1:17" x14ac:dyDescent="0.2">
      <c r="A158" s="193">
        <v>1</v>
      </c>
      <c r="B158" s="90" t="s">
        <v>370</v>
      </c>
      <c r="C158" s="194" t="str">
        <f>+B158</f>
        <v>LK.14.1</v>
      </c>
      <c r="D158" s="194" t="s">
        <v>817</v>
      </c>
      <c r="E158" s="213">
        <v>4</v>
      </c>
      <c r="F158" s="321" t="s">
        <v>1104</v>
      </c>
      <c r="G158" s="210" t="s">
        <v>661</v>
      </c>
      <c r="H158" s="210" t="s">
        <v>662</v>
      </c>
      <c r="I158" s="211" t="s">
        <v>681</v>
      </c>
      <c r="J158" s="197">
        <f>'LK 14'!F3</f>
        <v>68.400000000000006</v>
      </c>
      <c r="K158" s="197">
        <f>'LK 14'!G3</f>
        <v>70</v>
      </c>
      <c r="L158" s="197">
        <f>'LK 14'!H3</f>
        <v>70</v>
      </c>
      <c r="M158" s="197">
        <f>'LK 14'!I3</f>
        <v>36.9</v>
      </c>
      <c r="N158" s="198">
        <f t="shared" ref="N158:N165" si="57">+MAX(J158:M158)</f>
        <v>70</v>
      </c>
      <c r="O158" s="198">
        <f t="shared" ref="O158:O165" si="58">+SUM(J158:M158)</f>
        <v>245.3</v>
      </c>
      <c r="P158" s="221">
        <f>'LK 14'!D3</f>
        <v>112</v>
      </c>
      <c r="Q158" s="86">
        <f>0.81*3</f>
        <v>2.4300000000000002</v>
      </c>
    </row>
    <row r="159" spans="1:17" x14ac:dyDescent="0.2">
      <c r="A159" s="193">
        <v>2</v>
      </c>
      <c r="B159" s="90" t="s">
        <v>371</v>
      </c>
      <c r="C159" s="194" t="str">
        <f t="shared" ref="C159:C165" si="59">+B159</f>
        <v>LK.14.2</v>
      </c>
      <c r="D159" s="194" t="s">
        <v>814</v>
      </c>
      <c r="E159" s="213">
        <v>4</v>
      </c>
      <c r="F159" s="322"/>
      <c r="G159" s="195" t="s">
        <v>664</v>
      </c>
      <c r="H159" s="195" t="s">
        <v>665</v>
      </c>
      <c r="I159" s="196" t="s">
        <v>681</v>
      </c>
      <c r="J159" s="197">
        <f>'LK 14'!F4</f>
        <v>68.400000000000006</v>
      </c>
      <c r="K159" s="197">
        <f>'LK 14'!G4</f>
        <v>70</v>
      </c>
      <c r="L159" s="197">
        <f>'LK 14'!H4</f>
        <v>70</v>
      </c>
      <c r="M159" s="197">
        <f>'LK 14'!I4</f>
        <v>41.5</v>
      </c>
      <c r="N159" s="198">
        <f t="shared" si="57"/>
        <v>70</v>
      </c>
      <c r="O159" s="198">
        <f t="shared" si="58"/>
        <v>249.9</v>
      </c>
      <c r="P159" s="221">
        <f>'LK 14'!D4</f>
        <v>80</v>
      </c>
      <c r="Q159" s="86">
        <f t="shared" ref="Q159:Q165" si="60">0.81*3</f>
        <v>2.4300000000000002</v>
      </c>
    </row>
    <row r="160" spans="1:17" x14ac:dyDescent="0.2">
      <c r="A160" s="193">
        <v>3</v>
      </c>
      <c r="B160" s="90" t="s">
        <v>372</v>
      </c>
      <c r="C160" s="194" t="str">
        <f t="shared" si="59"/>
        <v>LK.14.3</v>
      </c>
      <c r="D160" s="194" t="s">
        <v>818</v>
      </c>
      <c r="E160" s="213">
        <v>4</v>
      </c>
      <c r="F160" s="322"/>
      <c r="G160" s="195" t="s">
        <v>664</v>
      </c>
      <c r="H160" s="195" t="s">
        <v>665</v>
      </c>
      <c r="I160" s="196" t="s">
        <v>681</v>
      </c>
      <c r="J160" s="197">
        <f>'LK 14'!F5</f>
        <v>68.2</v>
      </c>
      <c r="K160" s="197">
        <f>'LK 14'!G5</f>
        <v>70</v>
      </c>
      <c r="L160" s="197">
        <f>'LK 14'!H5</f>
        <v>70</v>
      </c>
      <c r="M160" s="197">
        <f>'LK 14'!I5</f>
        <v>41.5</v>
      </c>
      <c r="N160" s="198">
        <f t="shared" si="57"/>
        <v>70</v>
      </c>
      <c r="O160" s="198">
        <f t="shared" si="58"/>
        <v>249.7</v>
      </c>
      <c r="P160" s="221">
        <f>'LK 14'!D5</f>
        <v>80</v>
      </c>
      <c r="Q160" s="86">
        <f t="shared" si="60"/>
        <v>2.4300000000000002</v>
      </c>
    </row>
    <row r="161" spans="1:17" x14ac:dyDescent="0.2">
      <c r="A161" s="193">
        <v>4</v>
      </c>
      <c r="B161" s="90" t="s">
        <v>373</v>
      </c>
      <c r="C161" s="194" t="str">
        <f t="shared" si="59"/>
        <v>LK.14.4</v>
      </c>
      <c r="D161" s="194" t="s">
        <v>819</v>
      </c>
      <c r="E161" s="213">
        <v>4</v>
      </c>
      <c r="F161" s="323"/>
      <c r="G161" s="210" t="s">
        <v>661</v>
      </c>
      <c r="H161" s="210" t="s">
        <v>662</v>
      </c>
      <c r="I161" s="211" t="s">
        <v>681</v>
      </c>
      <c r="J161" s="197">
        <f>'LK 14'!F6</f>
        <v>111.17355500000001</v>
      </c>
      <c r="K161" s="197">
        <f>'LK 14'!G6</f>
        <v>119.573555</v>
      </c>
      <c r="L161" s="197">
        <f>'LK 14'!H6</f>
        <v>119.573555</v>
      </c>
      <c r="M161" s="197">
        <f>'LK 14'!I6</f>
        <v>81.673555000000007</v>
      </c>
      <c r="N161" s="198">
        <f t="shared" si="57"/>
        <v>119.573555</v>
      </c>
      <c r="O161" s="198">
        <f t="shared" si="58"/>
        <v>431.99422000000004</v>
      </c>
      <c r="P161" s="221">
        <f>'LK 14'!D6</f>
        <v>149.15</v>
      </c>
      <c r="Q161" s="86">
        <f t="shared" si="60"/>
        <v>2.4300000000000002</v>
      </c>
    </row>
    <row r="162" spans="1:17" x14ac:dyDescent="0.2">
      <c r="A162" s="193">
        <v>5</v>
      </c>
      <c r="B162" s="90" t="s">
        <v>374</v>
      </c>
      <c r="C162" s="194" t="str">
        <f t="shared" si="59"/>
        <v>LK.14.5</v>
      </c>
      <c r="D162" s="194" t="s">
        <v>821</v>
      </c>
      <c r="E162" s="213">
        <v>4</v>
      </c>
      <c r="F162" s="321" t="s">
        <v>1105</v>
      </c>
      <c r="G162" s="210" t="s">
        <v>661</v>
      </c>
      <c r="H162" s="210" t="s">
        <v>662</v>
      </c>
      <c r="I162" s="211" t="s">
        <v>663</v>
      </c>
      <c r="J162" s="197">
        <f>'LK 14'!F7</f>
        <v>111.68923119999999</v>
      </c>
      <c r="K162" s="197">
        <f>'LK 14'!G7</f>
        <v>119.68923119999999</v>
      </c>
      <c r="L162" s="197">
        <f>'LK 14'!H7</f>
        <v>119.68923119999999</v>
      </c>
      <c r="M162" s="197">
        <f>'LK 14'!I7</f>
        <v>78.489231200000006</v>
      </c>
      <c r="N162" s="198">
        <f t="shared" si="57"/>
        <v>119.68923119999999</v>
      </c>
      <c r="O162" s="198">
        <f t="shared" si="58"/>
        <v>429.55692479999999</v>
      </c>
      <c r="P162" s="221">
        <f>'LK 14'!D7</f>
        <v>149.38</v>
      </c>
      <c r="Q162" s="86">
        <f t="shared" si="60"/>
        <v>2.4300000000000002</v>
      </c>
    </row>
    <row r="163" spans="1:17" x14ac:dyDescent="0.2">
      <c r="A163" s="193">
        <v>6</v>
      </c>
      <c r="B163" s="90" t="s">
        <v>375</v>
      </c>
      <c r="C163" s="194" t="str">
        <f t="shared" si="59"/>
        <v>LK.14.6</v>
      </c>
      <c r="D163" s="194" t="s">
        <v>823</v>
      </c>
      <c r="E163" s="213">
        <v>4</v>
      </c>
      <c r="F163" s="322"/>
      <c r="G163" s="195" t="s">
        <v>664</v>
      </c>
      <c r="H163" s="195" t="s">
        <v>665</v>
      </c>
      <c r="I163" s="196" t="s">
        <v>663</v>
      </c>
      <c r="J163" s="197">
        <f>'LK 14'!F8</f>
        <v>52.4</v>
      </c>
      <c r="K163" s="197">
        <f>'LK 14'!G8</f>
        <v>54</v>
      </c>
      <c r="L163" s="197">
        <f>'LK 14'!H8</f>
        <v>54</v>
      </c>
      <c r="M163" s="197">
        <f>'LK 14'!I8</f>
        <v>32.1</v>
      </c>
      <c r="N163" s="198">
        <f t="shared" si="57"/>
        <v>54</v>
      </c>
      <c r="O163" s="198">
        <f t="shared" si="58"/>
        <v>192.5</v>
      </c>
      <c r="P163" s="221">
        <f>'LK 14'!D8</f>
        <v>63</v>
      </c>
      <c r="Q163" s="86">
        <f t="shared" si="60"/>
        <v>2.4300000000000002</v>
      </c>
    </row>
    <row r="164" spans="1:17" x14ac:dyDescent="0.2">
      <c r="A164" s="193">
        <v>7</v>
      </c>
      <c r="B164" s="90" t="s">
        <v>376</v>
      </c>
      <c r="C164" s="194" t="str">
        <f t="shared" si="59"/>
        <v>LK.14.7</v>
      </c>
      <c r="D164" s="194" t="s">
        <v>824</v>
      </c>
      <c r="E164" s="213">
        <v>4</v>
      </c>
      <c r="F164" s="322"/>
      <c r="G164" s="195" t="s">
        <v>664</v>
      </c>
      <c r="H164" s="195" t="s">
        <v>665</v>
      </c>
      <c r="I164" s="196" t="s">
        <v>663</v>
      </c>
      <c r="J164" s="197">
        <f>'LK 14'!F9</f>
        <v>52.4</v>
      </c>
      <c r="K164" s="197">
        <f>'LK 14'!G9</f>
        <v>54</v>
      </c>
      <c r="L164" s="197">
        <f>'LK 14'!H9</f>
        <v>54</v>
      </c>
      <c r="M164" s="197">
        <f>'LK 14'!I9</f>
        <v>32.1</v>
      </c>
      <c r="N164" s="198">
        <f t="shared" si="57"/>
        <v>54</v>
      </c>
      <c r="O164" s="198">
        <f t="shared" si="58"/>
        <v>192.5</v>
      </c>
      <c r="P164" s="221">
        <f>'LK 14'!D9</f>
        <v>63</v>
      </c>
      <c r="Q164" s="86">
        <f t="shared" si="60"/>
        <v>2.4300000000000002</v>
      </c>
    </row>
    <row r="165" spans="1:17" ht="13.5" thickBot="1" x14ac:dyDescent="0.25">
      <c r="A165" s="199">
        <v>8</v>
      </c>
      <c r="B165" s="90" t="s">
        <v>377</v>
      </c>
      <c r="C165" s="194" t="str">
        <f t="shared" si="59"/>
        <v>LK.14.8</v>
      </c>
      <c r="D165" s="194" t="s">
        <v>780</v>
      </c>
      <c r="E165" s="213">
        <v>4</v>
      </c>
      <c r="F165" s="323"/>
      <c r="G165" s="210" t="s">
        <v>661</v>
      </c>
      <c r="H165" s="210" t="s">
        <v>662</v>
      </c>
      <c r="I165" s="211" t="s">
        <v>663</v>
      </c>
      <c r="J165" s="197">
        <f>'LK 14'!F10</f>
        <v>52.7</v>
      </c>
      <c r="K165" s="197">
        <f>'LK 14'!G10</f>
        <v>54</v>
      </c>
      <c r="L165" s="197">
        <f>'LK 14'!H10</f>
        <v>54</v>
      </c>
      <c r="M165" s="197">
        <f>'LK 14'!I10</f>
        <v>27.9</v>
      </c>
      <c r="N165" s="198">
        <f t="shared" si="57"/>
        <v>54</v>
      </c>
      <c r="O165" s="198">
        <f t="shared" si="58"/>
        <v>188.6</v>
      </c>
      <c r="P165" s="221">
        <f>'LK 14'!D10</f>
        <v>91</v>
      </c>
      <c r="Q165" s="86">
        <f t="shared" si="60"/>
        <v>2.4300000000000002</v>
      </c>
    </row>
    <row r="166" spans="1:17" x14ac:dyDescent="0.2">
      <c r="A166" s="189"/>
      <c r="B166" s="324" t="s">
        <v>63</v>
      </c>
      <c r="C166" s="325"/>
      <c r="D166" s="325"/>
      <c r="E166" s="326"/>
      <c r="F166" s="216"/>
      <c r="G166" s="190"/>
      <c r="H166" s="190"/>
      <c r="I166" s="191"/>
      <c r="J166" s="192">
        <f>SUM(J167:J174)</f>
        <v>583.36422009600005</v>
      </c>
      <c r="K166" s="192">
        <f>SUM(K167:K174)</f>
        <v>609.30128009600003</v>
      </c>
      <c r="L166" s="192">
        <f>SUM(L167:L174)</f>
        <v>609.30128009600003</v>
      </c>
      <c r="M166" s="192">
        <f>SUM(M167:M174)</f>
        <v>373.77039009600003</v>
      </c>
      <c r="N166" s="192">
        <f>MAX(J166:M166)</f>
        <v>609.30128009600003</v>
      </c>
      <c r="O166" s="192">
        <f>SUM(O167:O174)</f>
        <v>2175.7371703839999</v>
      </c>
      <c r="P166" s="220">
        <f>+SUM(P167:P174)</f>
        <v>783.66000000000008</v>
      </c>
      <c r="Q166" s="223">
        <f>+SUM(Q167:Q174)</f>
        <v>19.440000000000001</v>
      </c>
    </row>
    <row r="167" spans="1:17" x14ac:dyDescent="0.2">
      <c r="A167" s="193">
        <v>1</v>
      </c>
      <c r="B167" s="90" t="s">
        <v>378</v>
      </c>
      <c r="C167" s="194" t="str">
        <f>+B167</f>
        <v>LK.15.1</v>
      </c>
      <c r="D167" s="194" t="s">
        <v>822</v>
      </c>
      <c r="E167" s="213">
        <v>4</v>
      </c>
      <c r="F167" s="321" t="s">
        <v>1106</v>
      </c>
      <c r="G167" s="210" t="s">
        <v>661</v>
      </c>
      <c r="H167" s="210" t="s">
        <v>662</v>
      </c>
      <c r="I167" s="211" t="s">
        <v>681</v>
      </c>
      <c r="J167" s="197">
        <f>'LK 15'!F3</f>
        <v>68.416749999999993</v>
      </c>
      <c r="K167" s="197">
        <f>'LK 15'!G3</f>
        <v>70</v>
      </c>
      <c r="L167" s="197">
        <f>'LK 15'!H3</f>
        <v>70</v>
      </c>
      <c r="M167" s="197">
        <f>'LK 15'!I3</f>
        <v>36.910629999999998</v>
      </c>
      <c r="N167" s="198">
        <f t="shared" ref="N167:N174" si="61">+MAX(J167:M167)</f>
        <v>70</v>
      </c>
      <c r="O167" s="198">
        <f t="shared" ref="O167:O174" si="62">+SUM(J167:M167)</f>
        <v>245.32737999999998</v>
      </c>
      <c r="P167" s="221">
        <f>'LK 15'!D3</f>
        <v>112</v>
      </c>
      <c r="Q167" s="86">
        <f>0.81*3</f>
        <v>2.4300000000000002</v>
      </c>
    </row>
    <row r="168" spans="1:17" x14ac:dyDescent="0.2">
      <c r="A168" s="193">
        <v>2</v>
      </c>
      <c r="B168" s="90" t="s">
        <v>379</v>
      </c>
      <c r="C168" s="194" t="str">
        <f t="shared" ref="C168:C174" si="63">+B168</f>
        <v>LK.15.2</v>
      </c>
      <c r="D168" s="194" t="s">
        <v>825</v>
      </c>
      <c r="E168" s="213">
        <v>4</v>
      </c>
      <c r="F168" s="322"/>
      <c r="G168" s="195" t="s">
        <v>664</v>
      </c>
      <c r="H168" s="195" t="s">
        <v>665</v>
      </c>
      <c r="I168" s="196" t="s">
        <v>681</v>
      </c>
      <c r="J168" s="197">
        <f>'LK 15'!F4</f>
        <v>68.435789999999997</v>
      </c>
      <c r="K168" s="197">
        <f>'LK 15'!G4</f>
        <v>70</v>
      </c>
      <c r="L168" s="197">
        <f>'LK 15'!H4</f>
        <v>70</v>
      </c>
      <c r="M168" s="197">
        <f>'LK 15'!I4</f>
        <v>41.475000000000001</v>
      </c>
      <c r="N168" s="198">
        <f t="shared" si="61"/>
        <v>70</v>
      </c>
      <c r="O168" s="198">
        <f t="shared" si="62"/>
        <v>249.91078999999999</v>
      </c>
      <c r="P168" s="221">
        <f>'LK 15'!D4</f>
        <v>80</v>
      </c>
      <c r="Q168" s="86">
        <f t="shared" ref="Q168:Q174" si="64">0.81*3</f>
        <v>2.4300000000000002</v>
      </c>
    </row>
    <row r="169" spans="1:17" x14ac:dyDescent="0.2">
      <c r="A169" s="193">
        <v>3</v>
      </c>
      <c r="B169" s="90" t="s">
        <v>380</v>
      </c>
      <c r="C169" s="194" t="str">
        <f t="shared" si="63"/>
        <v>LK.15.3</v>
      </c>
      <c r="D169" s="194" t="s">
        <v>826</v>
      </c>
      <c r="E169" s="213">
        <v>4</v>
      </c>
      <c r="F169" s="322"/>
      <c r="G169" s="195" t="s">
        <v>664</v>
      </c>
      <c r="H169" s="195" t="s">
        <v>665</v>
      </c>
      <c r="I169" s="196" t="s">
        <v>681</v>
      </c>
      <c r="J169" s="197">
        <f>'LK 15'!F5</f>
        <v>68.186700000000002</v>
      </c>
      <c r="K169" s="197">
        <f>'LK 15'!G5</f>
        <v>70</v>
      </c>
      <c r="L169" s="197">
        <f>'LK 15'!H5</f>
        <v>70</v>
      </c>
      <c r="M169" s="197">
        <f>'LK 15'!I5</f>
        <v>41.475000000000001</v>
      </c>
      <c r="N169" s="198">
        <f t="shared" si="61"/>
        <v>70</v>
      </c>
      <c r="O169" s="198">
        <f t="shared" si="62"/>
        <v>249.6617</v>
      </c>
      <c r="P169" s="221">
        <f>'LK 15'!D5</f>
        <v>80</v>
      </c>
      <c r="Q169" s="86">
        <f t="shared" si="64"/>
        <v>2.4300000000000002</v>
      </c>
    </row>
    <row r="170" spans="1:17" x14ac:dyDescent="0.2">
      <c r="A170" s="193">
        <v>4</v>
      </c>
      <c r="B170" s="90" t="s">
        <v>381</v>
      </c>
      <c r="C170" s="194" t="str">
        <f t="shared" si="63"/>
        <v>LK.15.4</v>
      </c>
      <c r="D170" s="194" t="s">
        <v>827</v>
      </c>
      <c r="E170" s="213">
        <v>4</v>
      </c>
      <c r="F170" s="323"/>
      <c r="G170" s="210" t="s">
        <v>661</v>
      </c>
      <c r="H170" s="210" t="s">
        <v>662</v>
      </c>
      <c r="I170" s="211" t="s">
        <v>681</v>
      </c>
      <c r="J170" s="197">
        <f>'LK 15'!F6</f>
        <v>110.15892636800001</v>
      </c>
      <c r="K170" s="197">
        <f>'LK 15'!G6</f>
        <v>118.53522636800001</v>
      </c>
      <c r="L170" s="197">
        <f>'LK 15'!H6</f>
        <v>118.53522636800001</v>
      </c>
      <c r="M170" s="197">
        <f>'LK 15'!I6</f>
        <v>80.643706368000011</v>
      </c>
      <c r="N170" s="198">
        <f t="shared" si="61"/>
        <v>118.53522636800001</v>
      </c>
      <c r="O170" s="198">
        <f t="shared" si="62"/>
        <v>427.87308547200007</v>
      </c>
      <c r="P170" s="221">
        <f>'LK 15'!D6</f>
        <v>147.10400000000001</v>
      </c>
      <c r="Q170" s="86">
        <f t="shared" si="64"/>
        <v>2.4300000000000002</v>
      </c>
    </row>
    <row r="171" spans="1:17" x14ac:dyDescent="0.2">
      <c r="A171" s="193">
        <v>5</v>
      </c>
      <c r="B171" s="90" t="s">
        <v>382</v>
      </c>
      <c r="C171" s="194" t="str">
        <f t="shared" si="63"/>
        <v>LK.15.5</v>
      </c>
      <c r="D171" s="194" t="s">
        <v>829</v>
      </c>
      <c r="E171" s="213">
        <v>4</v>
      </c>
      <c r="F171" s="321" t="s">
        <v>1107</v>
      </c>
      <c r="G171" s="210" t="s">
        <v>661</v>
      </c>
      <c r="H171" s="210" t="s">
        <v>662</v>
      </c>
      <c r="I171" s="211" t="s">
        <v>663</v>
      </c>
      <c r="J171" s="197">
        <f>'LK 15'!F7</f>
        <v>110.66605372800001</v>
      </c>
      <c r="K171" s="197">
        <f>'LK 15'!G7</f>
        <v>118.766053728</v>
      </c>
      <c r="L171" s="197">
        <f>'LK 15'!H7</f>
        <v>118.766053728</v>
      </c>
      <c r="M171" s="197">
        <f>'LK 15'!I7</f>
        <v>81.166053728000009</v>
      </c>
      <c r="N171" s="198">
        <f t="shared" si="61"/>
        <v>118.766053728</v>
      </c>
      <c r="O171" s="198">
        <f t="shared" si="62"/>
        <v>429.36421491200002</v>
      </c>
      <c r="P171" s="221">
        <f>'LK 15'!D7</f>
        <v>147.55600000000001</v>
      </c>
      <c r="Q171" s="86">
        <f t="shared" si="64"/>
        <v>2.4300000000000002</v>
      </c>
    </row>
    <row r="172" spans="1:17" x14ac:dyDescent="0.2">
      <c r="A172" s="193">
        <v>6</v>
      </c>
      <c r="B172" s="90" t="s">
        <v>383</v>
      </c>
      <c r="C172" s="194" t="str">
        <f t="shared" si="63"/>
        <v>LK.15.6</v>
      </c>
      <c r="D172" s="194" t="s">
        <v>831</v>
      </c>
      <c r="E172" s="213">
        <v>4</v>
      </c>
      <c r="F172" s="322"/>
      <c r="G172" s="195" t="s">
        <v>664</v>
      </c>
      <c r="H172" s="195" t="s">
        <v>665</v>
      </c>
      <c r="I172" s="196" t="s">
        <v>663</v>
      </c>
      <c r="J172" s="197">
        <f>'LK 15'!F8</f>
        <v>52.4</v>
      </c>
      <c r="K172" s="197">
        <f>'LK 15'!G8</f>
        <v>54</v>
      </c>
      <c r="L172" s="197">
        <f>'LK 15'!H8</f>
        <v>54</v>
      </c>
      <c r="M172" s="197">
        <f>'LK 15'!I8</f>
        <v>32.1</v>
      </c>
      <c r="N172" s="198">
        <f t="shared" si="61"/>
        <v>54</v>
      </c>
      <c r="O172" s="198">
        <f t="shared" si="62"/>
        <v>192.5</v>
      </c>
      <c r="P172" s="221">
        <f>'LK 15'!D8</f>
        <v>63</v>
      </c>
      <c r="Q172" s="86">
        <f t="shared" si="64"/>
        <v>2.4300000000000002</v>
      </c>
    </row>
    <row r="173" spans="1:17" x14ac:dyDescent="0.2">
      <c r="A173" s="193">
        <v>7</v>
      </c>
      <c r="B173" s="90" t="s">
        <v>384</v>
      </c>
      <c r="C173" s="194" t="str">
        <f t="shared" si="63"/>
        <v>LK.15.7</v>
      </c>
      <c r="D173" s="194" t="s">
        <v>832</v>
      </c>
      <c r="E173" s="213">
        <v>4</v>
      </c>
      <c r="F173" s="322"/>
      <c r="G173" s="195" t="s">
        <v>664</v>
      </c>
      <c r="H173" s="195" t="s">
        <v>665</v>
      </c>
      <c r="I173" s="196" t="s">
        <v>663</v>
      </c>
      <c r="J173" s="197">
        <f>'LK 15'!F9</f>
        <v>52.4</v>
      </c>
      <c r="K173" s="197">
        <f>'LK 15'!G9</f>
        <v>54</v>
      </c>
      <c r="L173" s="197">
        <f>'LK 15'!H9</f>
        <v>54</v>
      </c>
      <c r="M173" s="197">
        <f>'LK 15'!I9</f>
        <v>32.1</v>
      </c>
      <c r="N173" s="198">
        <f t="shared" si="61"/>
        <v>54</v>
      </c>
      <c r="O173" s="198">
        <f t="shared" si="62"/>
        <v>192.5</v>
      </c>
      <c r="P173" s="221">
        <f>'LK 15'!D9</f>
        <v>63</v>
      </c>
      <c r="Q173" s="86">
        <f t="shared" si="64"/>
        <v>2.4300000000000002</v>
      </c>
    </row>
    <row r="174" spans="1:17" ht="13.5" thickBot="1" x14ac:dyDescent="0.25">
      <c r="A174" s="199">
        <v>8</v>
      </c>
      <c r="B174" s="90" t="s">
        <v>385</v>
      </c>
      <c r="C174" s="194" t="str">
        <f t="shared" si="63"/>
        <v>LK.15.8</v>
      </c>
      <c r="D174" s="194" t="s">
        <v>833</v>
      </c>
      <c r="E174" s="213">
        <v>4</v>
      </c>
      <c r="F174" s="323"/>
      <c r="G174" s="210" t="s">
        <v>661</v>
      </c>
      <c r="H174" s="210" t="s">
        <v>662</v>
      </c>
      <c r="I174" s="211" t="s">
        <v>663</v>
      </c>
      <c r="J174" s="197">
        <f>'LK 15'!F10</f>
        <v>52.7</v>
      </c>
      <c r="K174" s="197">
        <f>'LK 15'!G10</f>
        <v>54</v>
      </c>
      <c r="L174" s="197">
        <f>'LK 15'!H10</f>
        <v>54</v>
      </c>
      <c r="M174" s="197">
        <f>'LK 15'!I10</f>
        <v>27.9</v>
      </c>
      <c r="N174" s="198">
        <f t="shared" si="61"/>
        <v>54</v>
      </c>
      <c r="O174" s="198">
        <f t="shared" si="62"/>
        <v>188.6</v>
      </c>
      <c r="P174" s="221">
        <f>'LK 15'!D10</f>
        <v>91</v>
      </c>
      <c r="Q174" s="86">
        <f t="shared" si="64"/>
        <v>2.4300000000000002</v>
      </c>
    </row>
    <row r="175" spans="1:17" x14ac:dyDescent="0.2">
      <c r="A175" s="189"/>
      <c r="B175" s="324" t="s">
        <v>66</v>
      </c>
      <c r="C175" s="325"/>
      <c r="D175" s="325"/>
      <c r="E175" s="326"/>
      <c r="F175" s="216"/>
      <c r="G175" s="190"/>
      <c r="H175" s="190"/>
      <c r="I175" s="191"/>
      <c r="J175" s="192">
        <f>SUM(J176:J183)</f>
        <v>579.26223999999991</v>
      </c>
      <c r="K175" s="192">
        <f>SUM(K176:K183)</f>
        <v>605.38200000000006</v>
      </c>
      <c r="L175" s="192">
        <f>SUM(L176:L183)</f>
        <v>605.38200000000006</v>
      </c>
      <c r="M175" s="192">
        <f>SUM(M176:M183)</f>
        <v>373.49018000000001</v>
      </c>
      <c r="N175" s="192">
        <f>MAX(J175:M175)</f>
        <v>605.38200000000006</v>
      </c>
      <c r="O175" s="192">
        <f>SUM(O176:O183)</f>
        <v>2163.5164200000004</v>
      </c>
      <c r="P175" s="220">
        <f>+SUM(P176:P183)</f>
        <v>778.30000000000007</v>
      </c>
      <c r="Q175" s="223">
        <f>+SUM(Q176:Q183)</f>
        <v>19.440000000000001</v>
      </c>
    </row>
    <row r="176" spans="1:17" x14ac:dyDescent="0.2">
      <c r="A176" s="193">
        <v>1</v>
      </c>
      <c r="B176" s="90" t="s">
        <v>386</v>
      </c>
      <c r="C176" s="194" t="str">
        <f>+B176</f>
        <v>LK.16.1</v>
      </c>
      <c r="D176" s="194" t="s">
        <v>834</v>
      </c>
      <c r="E176" s="213">
        <v>4</v>
      </c>
      <c r="F176" s="321" t="s">
        <v>1108</v>
      </c>
      <c r="G176" s="210" t="s">
        <v>661</v>
      </c>
      <c r="H176" s="210" t="s">
        <v>662</v>
      </c>
      <c r="I176" s="211" t="s">
        <v>681</v>
      </c>
      <c r="J176" s="197">
        <f>'LK 16'!F3</f>
        <v>52.7</v>
      </c>
      <c r="K176" s="197">
        <f>'LK 16'!G3</f>
        <v>54</v>
      </c>
      <c r="L176" s="197">
        <f>'LK 16'!H3</f>
        <v>54</v>
      </c>
      <c r="M176" s="197">
        <f>'LK 16'!I3</f>
        <v>27.9</v>
      </c>
      <c r="N176" s="198">
        <f t="shared" ref="N176:N183" si="65">+MAX(J176:M176)</f>
        <v>54</v>
      </c>
      <c r="O176" s="198">
        <f t="shared" ref="O176:O183" si="66">+SUM(J176:M176)</f>
        <v>188.6</v>
      </c>
      <c r="P176" s="221">
        <f>'LK 16'!D3</f>
        <v>91</v>
      </c>
      <c r="Q176" s="86">
        <f>0.81*3</f>
        <v>2.4300000000000002</v>
      </c>
    </row>
    <row r="177" spans="1:17" x14ac:dyDescent="0.2">
      <c r="A177" s="193">
        <v>2</v>
      </c>
      <c r="B177" s="90" t="s">
        <v>387</v>
      </c>
      <c r="C177" s="194" t="str">
        <f t="shared" ref="C177:C183" si="67">+B177</f>
        <v>LK.16.2</v>
      </c>
      <c r="D177" s="194" t="s">
        <v>835</v>
      </c>
      <c r="E177" s="213">
        <v>4</v>
      </c>
      <c r="F177" s="322"/>
      <c r="G177" s="195" t="s">
        <v>664</v>
      </c>
      <c r="H177" s="195" t="s">
        <v>665</v>
      </c>
      <c r="I177" s="196" t="s">
        <v>681</v>
      </c>
      <c r="J177" s="197">
        <f>'LK 16'!F4</f>
        <v>52.4</v>
      </c>
      <c r="K177" s="197">
        <f>'LK 16'!G4</f>
        <v>54</v>
      </c>
      <c r="L177" s="197">
        <f>'LK 16'!H4</f>
        <v>54</v>
      </c>
      <c r="M177" s="197">
        <f>'LK 16'!I4</f>
        <v>32.1</v>
      </c>
      <c r="N177" s="198">
        <f t="shared" si="65"/>
        <v>54</v>
      </c>
      <c r="O177" s="198">
        <f t="shared" si="66"/>
        <v>192.5</v>
      </c>
      <c r="P177" s="221">
        <f>'LK 16'!D4</f>
        <v>63</v>
      </c>
      <c r="Q177" s="86">
        <f t="shared" ref="Q177:Q183" si="68">0.81*3</f>
        <v>2.4300000000000002</v>
      </c>
    </row>
    <row r="178" spans="1:17" x14ac:dyDescent="0.2">
      <c r="A178" s="193">
        <v>3</v>
      </c>
      <c r="B178" s="90" t="s">
        <v>388</v>
      </c>
      <c r="C178" s="194" t="str">
        <f t="shared" si="67"/>
        <v>LK.16.3</v>
      </c>
      <c r="D178" s="194" t="s">
        <v>830</v>
      </c>
      <c r="E178" s="213">
        <v>4</v>
      </c>
      <c r="F178" s="322"/>
      <c r="G178" s="195" t="s">
        <v>664</v>
      </c>
      <c r="H178" s="195" t="s">
        <v>665</v>
      </c>
      <c r="I178" s="196" t="s">
        <v>681</v>
      </c>
      <c r="J178" s="197">
        <f>'LK 16'!F5</f>
        <v>52.4</v>
      </c>
      <c r="K178" s="197">
        <f>'LK 16'!G5</f>
        <v>54</v>
      </c>
      <c r="L178" s="197">
        <f>'LK 16'!H5</f>
        <v>54</v>
      </c>
      <c r="M178" s="197">
        <f>'LK 16'!I5</f>
        <v>32.1</v>
      </c>
      <c r="N178" s="198">
        <f t="shared" si="65"/>
        <v>54</v>
      </c>
      <c r="O178" s="198">
        <f t="shared" si="66"/>
        <v>192.5</v>
      </c>
      <c r="P178" s="221">
        <f>'LK 16'!D5</f>
        <v>63</v>
      </c>
      <c r="Q178" s="86">
        <f t="shared" si="68"/>
        <v>2.4300000000000002</v>
      </c>
    </row>
    <row r="179" spans="1:17" x14ac:dyDescent="0.2">
      <c r="A179" s="193">
        <v>4</v>
      </c>
      <c r="B179" s="90" t="s">
        <v>389</v>
      </c>
      <c r="C179" s="194" t="str">
        <f t="shared" si="67"/>
        <v>LK.16.4</v>
      </c>
      <c r="D179" s="194" t="s">
        <v>836</v>
      </c>
      <c r="E179" s="213">
        <v>4</v>
      </c>
      <c r="F179" s="323"/>
      <c r="G179" s="210" t="s">
        <v>661</v>
      </c>
      <c r="H179" s="210" t="s">
        <v>662</v>
      </c>
      <c r="I179" s="211" t="s">
        <v>681</v>
      </c>
      <c r="J179" s="197">
        <f>'LK 16'!F6</f>
        <v>110.07408000000001</v>
      </c>
      <c r="K179" s="197">
        <f>'LK 16'!G6</f>
        <v>118.17408</v>
      </c>
      <c r="L179" s="197">
        <f>'LK 16'!H6</f>
        <v>118.17408</v>
      </c>
      <c r="M179" s="197">
        <f>'LK 16'!I6</f>
        <v>80.474080000000015</v>
      </c>
      <c r="N179" s="198">
        <f t="shared" si="65"/>
        <v>118.17408</v>
      </c>
      <c r="O179" s="198">
        <f t="shared" si="66"/>
        <v>426.89632</v>
      </c>
      <c r="P179" s="221">
        <f>'LK 16'!D6</f>
        <v>146.4</v>
      </c>
      <c r="Q179" s="86">
        <f t="shared" si="68"/>
        <v>2.4300000000000002</v>
      </c>
    </row>
    <row r="180" spans="1:17" x14ac:dyDescent="0.2">
      <c r="A180" s="193">
        <v>5</v>
      </c>
      <c r="B180" s="90" t="s">
        <v>390</v>
      </c>
      <c r="C180" s="194" t="str">
        <f t="shared" si="67"/>
        <v>LK.16.5</v>
      </c>
      <c r="D180" s="194" t="s">
        <v>838</v>
      </c>
      <c r="E180" s="213">
        <v>4</v>
      </c>
      <c r="F180" s="321" t="s">
        <v>1109</v>
      </c>
      <c r="G180" s="210" t="s">
        <v>661</v>
      </c>
      <c r="H180" s="210" t="s">
        <v>662</v>
      </c>
      <c r="I180" s="211" t="s">
        <v>663</v>
      </c>
      <c r="J180" s="197">
        <f>'LK 16'!F7</f>
        <v>107.70137</v>
      </c>
      <c r="K180" s="197">
        <f>'LK 16'!G7</f>
        <v>116.26622999999999</v>
      </c>
      <c r="L180" s="197">
        <f>'LK 16'!H7</f>
        <v>116.26622999999999</v>
      </c>
      <c r="M180" s="197">
        <f>'LK 16'!I7</f>
        <v>77.857349999999997</v>
      </c>
      <c r="N180" s="198">
        <f t="shared" si="65"/>
        <v>116.26622999999999</v>
      </c>
      <c r="O180" s="198">
        <f t="shared" si="66"/>
        <v>418.09118000000001</v>
      </c>
      <c r="P180" s="221">
        <f>'LK 16'!D7</f>
        <v>143.9</v>
      </c>
      <c r="Q180" s="86">
        <f t="shared" si="68"/>
        <v>2.4300000000000002</v>
      </c>
    </row>
    <row r="181" spans="1:17" x14ac:dyDescent="0.2">
      <c r="A181" s="193">
        <v>6</v>
      </c>
      <c r="B181" s="90" t="s">
        <v>391</v>
      </c>
      <c r="C181" s="194" t="str">
        <f t="shared" si="67"/>
        <v>LK.16.6</v>
      </c>
      <c r="D181" s="194" t="s">
        <v>839</v>
      </c>
      <c r="E181" s="213">
        <v>4</v>
      </c>
      <c r="F181" s="322"/>
      <c r="G181" s="195" t="s">
        <v>664</v>
      </c>
      <c r="H181" s="195" t="s">
        <v>665</v>
      </c>
      <c r="I181" s="196" t="s">
        <v>663</v>
      </c>
      <c r="J181" s="197">
        <f>'LK 16'!F8</f>
        <v>67.843350000000001</v>
      </c>
      <c r="K181" s="197">
        <f>'LK 16'!G8</f>
        <v>69.645380000000003</v>
      </c>
      <c r="L181" s="197">
        <f>'LK 16'!H8</f>
        <v>69.645380000000003</v>
      </c>
      <c r="M181" s="197">
        <f>'LK 16'!I8</f>
        <v>42.564999999999998</v>
      </c>
      <c r="N181" s="198">
        <f t="shared" si="65"/>
        <v>69.645380000000003</v>
      </c>
      <c r="O181" s="198">
        <f t="shared" si="66"/>
        <v>249.69911000000002</v>
      </c>
      <c r="P181" s="221">
        <f>'LK 16'!D8</f>
        <v>79.7</v>
      </c>
      <c r="Q181" s="86">
        <f t="shared" si="68"/>
        <v>2.4300000000000002</v>
      </c>
    </row>
    <row r="182" spans="1:17" x14ac:dyDescent="0.2">
      <c r="A182" s="193">
        <v>7</v>
      </c>
      <c r="B182" s="90" t="s">
        <v>392</v>
      </c>
      <c r="C182" s="194" t="str">
        <f t="shared" si="67"/>
        <v>LK.16.7</v>
      </c>
      <c r="D182" s="194" t="s">
        <v>840</v>
      </c>
      <c r="E182" s="213">
        <v>4</v>
      </c>
      <c r="F182" s="322"/>
      <c r="G182" s="195" t="s">
        <v>664</v>
      </c>
      <c r="H182" s="195" t="s">
        <v>665</v>
      </c>
      <c r="I182" s="196" t="s">
        <v>663</v>
      </c>
      <c r="J182" s="197">
        <f>'LK 16'!F9</f>
        <v>68.085740000000001</v>
      </c>
      <c r="K182" s="197">
        <f>'LK 16'!G9</f>
        <v>69.647229999999993</v>
      </c>
      <c r="L182" s="197">
        <f>'LK 16'!H9</f>
        <v>69.647229999999993</v>
      </c>
      <c r="M182" s="197">
        <f>'LK 16'!I9</f>
        <v>42.564999999999998</v>
      </c>
      <c r="N182" s="198">
        <f t="shared" si="65"/>
        <v>69.647229999999993</v>
      </c>
      <c r="O182" s="198">
        <f t="shared" si="66"/>
        <v>249.9452</v>
      </c>
      <c r="P182" s="221">
        <f>'LK 16'!D9</f>
        <v>79.7</v>
      </c>
      <c r="Q182" s="86">
        <f t="shared" si="68"/>
        <v>2.4300000000000002</v>
      </c>
    </row>
    <row r="183" spans="1:17" ht="13.5" thickBot="1" x14ac:dyDescent="0.25">
      <c r="A183" s="199">
        <v>8</v>
      </c>
      <c r="B183" s="90" t="s">
        <v>393</v>
      </c>
      <c r="C183" s="194" t="str">
        <f t="shared" si="67"/>
        <v>LK.16.8</v>
      </c>
      <c r="D183" s="194" t="s">
        <v>841</v>
      </c>
      <c r="E183" s="213">
        <v>4</v>
      </c>
      <c r="F183" s="323"/>
      <c r="G183" s="210" t="s">
        <v>661</v>
      </c>
      <c r="H183" s="210" t="s">
        <v>662</v>
      </c>
      <c r="I183" s="211" t="s">
        <v>663</v>
      </c>
      <c r="J183" s="197">
        <f>'LK 16'!F10</f>
        <v>68.057699999999997</v>
      </c>
      <c r="K183" s="197">
        <f>'LK 16'!G10</f>
        <v>69.649079999999998</v>
      </c>
      <c r="L183" s="197">
        <f>'LK 16'!H10</f>
        <v>69.649079999999998</v>
      </c>
      <c r="M183" s="197">
        <f>'LK 16'!I10</f>
        <v>37.928750000000001</v>
      </c>
      <c r="N183" s="198">
        <f t="shared" si="65"/>
        <v>69.649079999999998</v>
      </c>
      <c r="O183" s="198">
        <f t="shared" si="66"/>
        <v>245.28460999999999</v>
      </c>
      <c r="P183" s="221">
        <f>'LK 16'!D10</f>
        <v>111.6</v>
      </c>
      <c r="Q183" s="86">
        <f t="shared" si="68"/>
        <v>2.4300000000000002</v>
      </c>
    </row>
    <row r="184" spans="1:17" x14ac:dyDescent="0.2">
      <c r="A184" s="189"/>
      <c r="B184" s="324" t="s">
        <v>69</v>
      </c>
      <c r="C184" s="325"/>
      <c r="D184" s="325"/>
      <c r="E184" s="326"/>
      <c r="F184" s="216"/>
      <c r="G184" s="190"/>
      <c r="H184" s="190"/>
      <c r="I184" s="191"/>
      <c r="J184" s="192">
        <f>SUM(J185:J197)</f>
        <v>927.90000000000009</v>
      </c>
      <c r="K184" s="192">
        <f>SUM(K185:K197)</f>
        <v>963</v>
      </c>
      <c r="L184" s="192">
        <f>SUM(L185:L197)</f>
        <v>963</v>
      </c>
      <c r="M184" s="192">
        <f>SUM(M185:M197)</f>
        <v>554.69999999999993</v>
      </c>
      <c r="N184" s="192">
        <f>MAX(J184:M184)</f>
        <v>963</v>
      </c>
      <c r="O184" s="192">
        <f>SUM(O185:O197)</f>
        <v>3408.5999999999995</v>
      </c>
      <c r="P184" s="220">
        <f>+SUM(P185:P197)</f>
        <v>1175.72</v>
      </c>
      <c r="Q184" s="223">
        <f>+SUM(Q185:Q197)</f>
        <v>31.59</v>
      </c>
    </row>
    <row r="185" spans="1:17" x14ac:dyDescent="0.2">
      <c r="A185" s="193">
        <v>1</v>
      </c>
      <c r="B185" s="90" t="s">
        <v>394</v>
      </c>
      <c r="C185" s="194" t="str">
        <f>+B185</f>
        <v>LK.17.1</v>
      </c>
      <c r="D185" s="194" t="s">
        <v>843</v>
      </c>
      <c r="E185" s="213">
        <v>4</v>
      </c>
      <c r="F185" s="321" t="s">
        <v>1110</v>
      </c>
      <c r="G185" s="210" t="s">
        <v>661</v>
      </c>
      <c r="H185" s="210" t="s">
        <v>662</v>
      </c>
      <c r="I185" s="211" t="s">
        <v>681</v>
      </c>
      <c r="J185" s="197">
        <f>'LK 17'!F3</f>
        <v>84.8</v>
      </c>
      <c r="K185" s="197">
        <f>'LK 17'!G3</f>
        <v>91.5</v>
      </c>
      <c r="L185" s="197">
        <f>'LK 17'!H3</f>
        <v>91.5</v>
      </c>
      <c r="M185" s="197">
        <f>'LK 17'!I3</f>
        <v>58.5</v>
      </c>
      <c r="N185" s="198">
        <f t="shared" ref="N185:N192" si="69">+MAX(J185:M185)</f>
        <v>91.5</v>
      </c>
      <c r="O185" s="198">
        <f t="shared" ref="O185:O192" si="70">+SUM(J185:M185)</f>
        <v>326.3</v>
      </c>
      <c r="P185" s="221">
        <f>'LK 17'!D3</f>
        <v>107.54</v>
      </c>
      <c r="Q185" s="86">
        <f>0.81*3</f>
        <v>2.4300000000000002</v>
      </c>
    </row>
    <row r="186" spans="1:17" x14ac:dyDescent="0.2">
      <c r="A186" s="193">
        <v>2</v>
      </c>
      <c r="B186" s="90" t="s">
        <v>395</v>
      </c>
      <c r="C186" s="194" t="str">
        <f t="shared" ref="C186:C192" si="71">+B186</f>
        <v>LK.17.2</v>
      </c>
      <c r="D186" s="194" t="s">
        <v>844</v>
      </c>
      <c r="E186" s="213">
        <v>4</v>
      </c>
      <c r="F186" s="322"/>
      <c r="G186" s="195" t="s">
        <v>664</v>
      </c>
      <c r="H186" s="195" t="s">
        <v>665</v>
      </c>
      <c r="I186" s="196" t="s">
        <v>681</v>
      </c>
      <c r="J186" s="197">
        <f>'LK 17'!F4</f>
        <v>75.7</v>
      </c>
      <c r="K186" s="197">
        <f>'LK 17'!G4</f>
        <v>78</v>
      </c>
      <c r="L186" s="197">
        <f>'LK 17'!H4</f>
        <v>78</v>
      </c>
      <c r="M186" s="197">
        <f>'LK 17'!I4</f>
        <v>41.3</v>
      </c>
      <c r="N186" s="198">
        <f t="shared" si="69"/>
        <v>78</v>
      </c>
      <c r="O186" s="198">
        <f t="shared" si="70"/>
        <v>273</v>
      </c>
      <c r="P186" s="221">
        <f>'LK 17'!D4</f>
        <v>90</v>
      </c>
      <c r="Q186" s="86">
        <f t="shared" ref="Q186:Q197" si="72">0.81*3</f>
        <v>2.4300000000000002</v>
      </c>
    </row>
    <row r="187" spans="1:17" x14ac:dyDescent="0.2">
      <c r="A187" s="193">
        <v>3</v>
      </c>
      <c r="B187" s="90" t="s">
        <v>396</v>
      </c>
      <c r="C187" s="194" t="str">
        <f t="shared" si="71"/>
        <v>LK.17.3</v>
      </c>
      <c r="D187" s="194" t="s">
        <v>845</v>
      </c>
      <c r="E187" s="213">
        <v>4</v>
      </c>
      <c r="F187" s="322"/>
      <c r="G187" s="195" t="s">
        <v>664</v>
      </c>
      <c r="H187" s="195" t="s">
        <v>665</v>
      </c>
      <c r="I187" s="196" t="s">
        <v>681</v>
      </c>
      <c r="J187" s="197">
        <f>'LK 17'!F5</f>
        <v>75.7</v>
      </c>
      <c r="K187" s="197">
        <f>'LK 17'!G5</f>
        <v>78</v>
      </c>
      <c r="L187" s="197">
        <f>'LK 17'!H5</f>
        <v>78</v>
      </c>
      <c r="M187" s="197">
        <f>'LK 17'!I5</f>
        <v>46.8</v>
      </c>
      <c r="N187" s="198">
        <f t="shared" si="69"/>
        <v>78</v>
      </c>
      <c r="O187" s="198">
        <f t="shared" si="70"/>
        <v>278.5</v>
      </c>
      <c r="P187" s="221">
        <f>'LK 17'!D5</f>
        <v>90</v>
      </c>
      <c r="Q187" s="86">
        <f t="shared" si="72"/>
        <v>2.4300000000000002</v>
      </c>
    </row>
    <row r="188" spans="1:17" x14ac:dyDescent="0.2">
      <c r="A188" s="193">
        <v>4</v>
      </c>
      <c r="B188" s="90" t="s">
        <v>397</v>
      </c>
      <c r="C188" s="194" t="str">
        <f t="shared" si="71"/>
        <v>LK.17.4</v>
      </c>
      <c r="D188" s="194" t="s">
        <v>846</v>
      </c>
      <c r="E188" s="213">
        <v>4</v>
      </c>
      <c r="F188" s="322"/>
      <c r="G188" s="195" t="s">
        <v>664</v>
      </c>
      <c r="H188" s="195" t="s">
        <v>665</v>
      </c>
      <c r="I188" s="196" t="s">
        <v>681</v>
      </c>
      <c r="J188" s="197">
        <f>'LK 17'!F6</f>
        <v>75.7</v>
      </c>
      <c r="K188" s="197">
        <f>'LK 17'!G6</f>
        <v>78</v>
      </c>
      <c r="L188" s="197">
        <f>'LK 17'!H6</f>
        <v>78</v>
      </c>
      <c r="M188" s="197">
        <f>'LK 17'!I6</f>
        <v>46.8</v>
      </c>
      <c r="N188" s="198">
        <f t="shared" si="69"/>
        <v>78</v>
      </c>
      <c r="O188" s="198">
        <f t="shared" si="70"/>
        <v>278.5</v>
      </c>
      <c r="P188" s="221">
        <f>'LK 17'!D6</f>
        <v>90</v>
      </c>
      <c r="Q188" s="86">
        <f t="shared" si="72"/>
        <v>2.4300000000000002</v>
      </c>
    </row>
    <row r="189" spans="1:17" x14ac:dyDescent="0.2">
      <c r="A189" s="193">
        <v>5</v>
      </c>
      <c r="B189" s="90" t="s">
        <v>398</v>
      </c>
      <c r="C189" s="194" t="str">
        <f t="shared" si="71"/>
        <v>LK.17.5</v>
      </c>
      <c r="D189" s="194" t="s">
        <v>847</v>
      </c>
      <c r="E189" s="213">
        <v>4</v>
      </c>
      <c r="F189" s="322"/>
      <c r="G189" s="195" t="s">
        <v>664</v>
      </c>
      <c r="H189" s="195" t="s">
        <v>665</v>
      </c>
      <c r="I189" s="196" t="s">
        <v>681</v>
      </c>
      <c r="J189" s="197">
        <f>'LK 17'!F7</f>
        <v>75.7</v>
      </c>
      <c r="K189" s="197">
        <f>'LK 17'!G7</f>
        <v>78</v>
      </c>
      <c r="L189" s="197">
        <f>'LK 17'!H7</f>
        <v>78</v>
      </c>
      <c r="M189" s="197">
        <f>'LK 17'!I7</f>
        <v>41.4</v>
      </c>
      <c r="N189" s="198">
        <f t="shared" si="69"/>
        <v>78</v>
      </c>
      <c r="O189" s="198">
        <f t="shared" si="70"/>
        <v>273.09999999999997</v>
      </c>
      <c r="P189" s="221">
        <f>'LK 17'!D7</f>
        <v>90</v>
      </c>
      <c r="Q189" s="86">
        <f t="shared" si="72"/>
        <v>2.4300000000000002</v>
      </c>
    </row>
    <row r="190" spans="1:17" x14ac:dyDescent="0.2">
      <c r="A190" s="193">
        <v>6</v>
      </c>
      <c r="B190" s="90" t="s">
        <v>399</v>
      </c>
      <c r="C190" s="194" t="str">
        <f t="shared" si="71"/>
        <v>LK.17.6</v>
      </c>
      <c r="D190" s="194" t="s">
        <v>848</v>
      </c>
      <c r="E190" s="213">
        <v>4</v>
      </c>
      <c r="F190" s="323"/>
      <c r="G190" s="210" t="s">
        <v>661</v>
      </c>
      <c r="H190" s="210" t="s">
        <v>662</v>
      </c>
      <c r="I190" s="211" t="s">
        <v>681</v>
      </c>
      <c r="J190" s="197">
        <f>'LK 17'!F8</f>
        <v>75.900000000000006</v>
      </c>
      <c r="K190" s="197">
        <f>'LK 17'!G8</f>
        <v>78</v>
      </c>
      <c r="L190" s="197">
        <f>'LK 17'!H8</f>
        <v>78</v>
      </c>
      <c r="M190" s="197">
        <f>'LK 17'!I8</f>
        <v>41</v>
      </c>
      <c r="N190" s="198">
        <f t="shared" si="69"/>
        <v>78</v>
      </c>
      <c r="O190" s="198">
        <f t="shared" si="70"/>
        <v>272.89999999999998</v>
      </c>
      <c r="P190" s="221">
        <f>'LK 17'!D8</f>
        <v>120</v>
      </c>
      <c r="Q190" s="86">
        <f t="shared" si="72"/>
        <v>2.4300000000000002</v>
      </c>
    </row>
    <row r="191" spans="1:17" x14ac:dyDescent="0.2">
      <c r="A191" s="193">
        <v>7</v>
      </c>
      <c r="B191" s="90" t="s">
        <v>400</v>
      </c>
      <c r="C191" s="194" t="str">
        <f t="shared" si="71"/>
        <v>LK.17.7</v>
      </c>
      <c r="D191" s="194" t="s">
        <v>849</v>
      </c>
      <c r="E191" s="213">
        <v>4</v>
      </c>
      <c r="F191" s="321" t="s">
        <v>1111</v>
      </c>
      <c r="G191" s="210" t="s">
        <v>661</v>
      </c>
      <c r="H191" s="210" t="s">
        <v>662</v>
      </c>
      <c r="I191" s="211" t="s">
        <v>663</v>
      </c>
      <c r="J191" s="197">
        <f>'LK 17'!F9</f>
        <v>63.4</v>
      </c>
      <c r="K191" s="197">
        <f>'LK 17'!G9</f>
        <v>65</v>
      </c>
      <c r="L191" s="197">
        <f>'LK 17'!H9</f>
        <v>65</v>
      </c>
      <c r="M191" s="197">
        <f>'LK 17'!I9</f>
        <v>34.200000000000003</v>
      </c>
      <c r="N191" s="198">
        <f t="shared" si="69"/>
        <v>65</v>
      </c>
      <c r="O191" s="198">
        <f t="shared" si="70"/>
        <v>227.60000000000002</v>
      </c>
      <c r="P191" s="221">
        <f>'LK 17'!D9</f>
        <v>105</v>
      </c>
      <c r="Q191" s="86">
        <f t="shared" si="72"/>
        <v>2.4300000000000002</v>
      </c>
    </row>
    <row r="192" spans="1:17" x14ac:dyDescent="0.2">
      <c r="A192" s="199">
        <v>8</v>
      </c>
      <c r="B192" s="90" t="s">
        <v>401</v>
      </c>
      <c r="C192" s="194" t="str">
        <f t="shared" si="71"/>
        <v>LK.17.8</v>
      </c>
      <c r="D192" s="194" t="s">
        <v>851</v>
      </c>
      <c r="E192" s="213">
        <v>4</v>
      </c>
      <c r="F192" s="322"/>
      <c r="G192" s="195" t="s">
        <v>664</v>
      </c>
      <c r="H192" s="195" t="s">
        <v>665</v>
      </c>
      <c r="I192" s="196" t="s">
        <v>663</v>
      </c>
      <c r="J192" s="197">
        <f>'LK 17'!F10</f>
        <v>63.2</v>
      </c>
      <c r="K192" s="197">
        <f>'LK 17'!G10</f>
        <v>65</v>
      </c>
      <c r="L192" s="197">
        <f>'LK 17'!H10</f>
        <v>65</v>
      </c>
      <c r="M192" s="197">
        <f>'LK 17'!I10</f>
        <v>39.4</v>
      </c>
      <c r="N192" s="198">
        <f t="shared" si="69"/>
        <v>65</v>
      </c>
      <c r="O192" s="198">
        <f t="shared" si="70"/>
        <v>232.6</v>
      </c>
      <c r="P192" s="221">
        <f>'LK 17'!D10</f>
        <v>75</v>
      </c>
      <c r="Q192" s="86">
        <f t="shared" si="72"/>
        <v>2.4300000000000002</v>
      </c>
    </row>
    <row r="193" spans="1:17" x14ac:dyDescent="0.2">
      <c r="A193" s="199">
        <v>9</v>
      </c>
      <c r="B193" s="90" t="s">
        <v>402</v>
      </c>
      <c r="C193" s="194" t="str">
        <f t="shared" ref="C193:C196" si="73">+B193</f>
        <v>LK.17.9</v>
      </c>
      <c r="D193" s="194" t="s">
        <v>852</v>
      </c>
      <c r="E193" s="213">
        <v>4</v>
      </c>
      <c r="F193" s="322"/>
      <c r="G193" s="195" t="s">
        <v>664</v>
      </c>
      <c r="H193" s="195" t="s">
        <v>665</v>
      </c>
      <c r="I193" s="196" t="s">
        <v>663</v>
      </c>
      <c r="J193" s="197">
        <f>'LK 17'!F11</f>
        <v>63.2</v>
      </c>
      <c r="K193" s="197">
        <f>'LK 17'!G11</f>
        <v>65</v>
      </c>
      <c r="L193" s="197">
        <f>'LK 17'!H11</f>
        <v>65</v>
      </c>
      <c r="M193" s="197">
        <f>'LK 17'!I11</f>
        <v>34.200000000000003</v>
      </c>
      <c r="N193" s="198">
        <f t="shared" ref="N193:N196" si="74">+MAX(J193:M193)</f>
        <v>65</v>
      </c>
      <c r="O193" s="198">
        <f t="shared" ref="O193:O196" si="75">+SUM(J193:M193)</f>
        <v>227.39999999999998</v>
      </c>
      <c r="P193" s="221">
        <f>'LK 17'!D11</f>
        <v>75</v>
      </c>
      <c r="Q193" s="86">
        <f t="shared" si="72"/>
        <v>2.4300000000000002</v>
      </c>
    </row>
    <row r="194" spans="1:17" x14ac:dyDescent="0.2">
      <c r="A194" s="199">
        <v>10</v>
      </c>
      <c r="B194" s="90" t="s">
        <v>403</v>
      </c>
      <c r="C194" s="194" t="str">
        <f t="shared" si="73"/>
        <v>LK.17.10</v>
      </c>
      <c r="D194" s="194" t="s">
        <v>853</v>
      </c>
      <c r="E194" s="213">
        <v>4</v>
      </c>
      <c r="F194" s="322"/>
      <c r="G194" s="195" t="s">
        <v>664</v>
      </c>
      <c r="H194" s="195" t="s">
        <v>662</v>
      </c>
      <c r="I194" s="196" t="s">
        <v>663</v>
      </c>
      <c r="J194" s="197">
        <f>'LK 17'!F12</f>
        <v>63.2</v>
      </c>
      <c r="K194" s="197">
        <f>'LK 17'!G12</f>
        <v>65</v>
      </c>
      <c r="L194" s="197">
        <f>'LK 17'!H12</f>
        <v>65</v>
      </c>
      <c r="M194" s="197">
        <f>'LK 17'!I12</f>
        <v>34.4</v>
      </c>
      <c r="N194" s="198">
        <f t="shared" si="74"/>
        <v>65</v>
      </c>
      <c r="O194" s="198">
        <f t="shared" si="75"/>
        <v>227.6</v>
      </c>
      <c r="P194" s="221">
        <f>'LK 17'!D12</f>
        <v>75</v>
      </c>
      <c r="Q194" s="86">
        <f t="shared" si="72"/>
        <v>2.4300000000000002</v>
      </c>
    </row>
    <row r="195" spans="1:17" x14ac:dyDescent="0.2">
      <c r="A195" s="199">
        <v>11</v>
      </c>
      <c r="B195" s="90" t="s">
        <v>404</v>
      </c>
      <c r="C195" s="194" t="str">
        <f t="shared" si="73"/>
        <v>LK.17.11</v>
      </c>
      <c r="D195" s="194" t="s">
        <v>854</v>
      </c>
      <c r="E195" s="213">
        <v>4</v>
      </c>
      <c r="F195" s="322"/>
      <c r="G195" s="195" t="s">
        <v>664</v>
      </c>
      <c r="H195" s="195" t="s">
        <v>683</v>
      </c>
      <c r="I195" s="196" t="s">
        <v>663</v>
      </c>
      <c r="J195" s="197">
        <f>'LK 17'!F13</f>
        <v>63.4</v>
      </c>
      <c r="K195" s="197">
        <f>'LK 17'!G13</f>
        <v>65</v>
      </c>
      <c r="L195" s="197">
        <f>'LK 17'!H13</f>
        <v>65</v>
      </c>
      <c r="M195" s="197">
        <f>'LK 17'!I13</f>
        <v>39</v>
      </c>
      <c r="N195" s="198">
        <f t="shared" si="74"/>
        <v>65</v>
      </c>
      <c r="O195" s="198">
        <f t="shared" si="75"/>
        <v>232.4</v>
      </c>
      <c r="P195" s="221">
        <f>'LK 17'!D13</f>
        <v>75</v>
      </c>
      <c r="Q195" s="86">
        <f t="shared" si="72"/>
        <v>2.4300000000000002</v>
      </c>
    </row>
    <row r="196" spans="1:17" x14ac:dyDescent="0.2">
      <c r="A196" s="199">
        <v>12</v>
      </c>
      <c r="B196" s="90" t="s">
        <v>405</v>
      </c>
      <c r="C196" s="194" t="str">
        <f t="shared" si="73"/>
        <v>LK.17.12</v>
      </c>
      <c r="D196" s="194" t="s">
        <v>855</v>
      </c>
      <c r="E196" s="213">
        <v>4</v>
      </c>
      <c r="F196" s="322"/>
      <c r="G196" s="195" t="s">
        <v>664</v>
      </c>
      <c r="H196" s="195" t="s">
        <v>842</v>
      </c>
      <c r="I196" s="196" t="s">
        <v>663</v>
      </c>
      <c r="J196" s="197">
        <f>'LK 17'!F14</f>
        <v>63.2</v>
      </c>
      <c r="K196" s="197">
        <f>'LK 17'!G14</f>
        <v>65</v>
      </c>
      <c r="L196" s="197">
        <f>'LK 17'!H14</f>
        <v>65</v>
      </c>
      <c r="M196" s="197">
        <f>'LK 17'!I14</f>
        <v>39</v>
      </c>
      <c r="N196" s="198">
        <f t="shared" si="74"/>
        <v>65</v>
      </c>
      <c r="O196" s="198">
        <f t="shared" si="75"/>
        <v>232.2</v>
      </c>
      <c r="P196" s="221">
        <f>'LK 17'!D14</f>
        <v>75</v>
      </c>
      <c r="Q196" s="86">
        <f t="shared" si="72"/>
        <v>2.4300000000000002</v>
      </c>
    </row>
    <row r="197" spans="1:17" ht="13.5" thickBot="1" x14ac:dyDescent="0.25">
      <c r="A197" s="199">
        <v>13</v>
      </c>
      <c r="B197" s="90" t="s">
        <v>406</v>
      </c>
      <c r="C197" s="194" t="str">
        <f t="shared" ref="C197" si="76">+B197</f>
        <v>LK.17.13</v>
      </c>
      <c r="D197" s="194" t="s">
        <v>820</v>
      </c>
      <c r="E197" s="213">
        <v>4</v>
      </c>
      <c r="F197" s="323"/>
      <c r="G197" s="210" t="s">
        <v>661</v>
      </c>
      <c r="H197" s="210" t="s">
        <v>662</v>
      </c>
      <c r="I197" s="211" t="s">
        <v>663</v>
      </c>
      <c r="J197" s="197">
        <f>'LK 17'!F15</f>
        <v>84.8</v>
      </c>
      <c r="K197" s="197">
        <f>'LK 17'!G15</f>
        <v>91.5</v>
      </c>
      <c r="L197" s="197">
        <f>'LK 17'!H15</f>
        <v>91.5</v>
      </c>
      <c r="M197" s="197">
        <f>'LK 17'!I15</f>
        <v>58.7</v>
      </c>
      <c r="N197" s="198">
        <f t="shared" ref="N197" si="77">+MAX(J197:M197)</f>
        <v>91.5</v>
      </c>
      <c r="O197" s="198">
        <f t="shared" ref="O197" si="78">+SUM(J197:M197)</f>
        <v>326.5</v>
      </c>
      <c r="P197" s="221">
        <f>'LK 17'!D15</f>
        <v>108.18</v>
      </c>
      <c r="Q197" s="86">
        <f t="shared" si="72"/>
        <v>2.4300000000000002</v>
      </c>
    </row>
    <row r="198" spans="1:17" x14ac:dyDescent="0.2">
      <c r="A198" s="189"/>
      <c r="B198" s="324" t="s">
        <v>72</v>
      </c>
      <c r="C198" s="325"/>
      <c r="D198" s="325"/>
      <c r="E198" s="326"/>
      <c r="F198" s="216"/>
      <c r="G198" s="190"/>
      <c r="H198" s="190"/>
      <c r="I198" s="191"/>
      <c r="J198" s="192">
        <f>SUM(J199:J213)</f>
        <v>954.02542000000005</v>
      </c>
      <c r="K198" s="192">
        <f>SUM(K199:K213)</f>
        <v>989.07062999999994</v>
      </c>
      <c r="L198" s="192">
        <f>SUM(L199:L213)</f>
        <v>988.37428999999997</v>
      </c>
      <c r="M198" s="192">
        <f>SUM(M199:M213)</f>
        <v>569.02372000000003</v>
      </c>
      <c r="N198" s="192">
        <f>MAX(J198:M198)</f>
        <v>989.07062999999994</v>
      </c>
      <c r="O198" s="192">
        <f>SUM(O199:O213)</f>
        <v>3500.4940599999995</v>
      </c>
      <c r="P198" s="220">
        <f>+SUM(P199:P213)</f>
        <v>1209.53</v>
      </c>
      <c r="Q198" s="223">
        <f>+SUM(Q199:Q213)</f>
        <v>36.450000000000003</v>
      </c>
    </row>
    <row r="199" spans="1:17" x14ac:dyDescent="0.2">
      <c r="A199" s="193">
        <v>1</v>
      </c>
      <c r="B199" s="90" t="s">
        <v>407</v>
      </c>
      <c r="C199" s="194" t="str">
        <f>+B199</f>
        <v>LK.18.1</v>
      </c>
      <c r="D199" s="194" t="s">
        <v>857</v>
      </c>
      <c r="E199" s="213">
        <v>4</v>
      </c>
      <c r="F199" s="321" t="s">
        <v>1112</v>
      </c>
      <c r="G199" s="210" t="s">
        <v>661</v>
      </c>
      <c r="H199" s="210" t="s">
        <v>662</v>
      </c>
      <c r="I199" s="211" t="s">
        <v>681</v>
      </c>
      <c r="J199" s="197">
        <f>'LK 18'!F3</f>
        <v>103.32987999999999</v>
      </c>
      <c r="K199" s="197">
        <f>'LK 18'!G3</f>
        <v>111.26208</v>
      </c>
      <c r="L199" s="197">
        <f>'LK 18'!H3</f>
        <v>111.26208</v>
      </c>
      <c r="M199" s="197">
        <f>'LK 18'!I3</f>
        <v>71.705299999999994</v>
      </c>
      <c r="N199" s="198">
        <f t="shared" ref="N199:N211" si="79">+MAX(J199:M199)</f>
        <v>111.26208</v>
      </c>
      <c r="O199" s="198">
        <f t="shared" ref="O199:O211" si="80">+SUM(J199:M199)</f>
        <v>397.55933999999991</v>
      </c>
      <c r="P199" s="221">
        <f>'LK 18'!D3</f>
        <v>133.6</v>
      </c>
      <c r="Q199" s="86">
        <f>0.81*3</f>
        <v>2.4300000000000002</v>
      </c>
    </row>
    <row r="200" spans="1:17" x14ac:dyDescent="0.2">
      <c r="A200" s="193">
        <v>2</v>
      </c>
      <c r="B200" s="90" t="s">
        <v>408</v>
      </c>
      <c r="C200" s="194" t="str">
        <f t="shared" ref="C200:C211" si="81">+B200</f>
        <v>LK.18.2</v>
      </c>
      <c r="D200" s="194" t="s">
        <v>858</v>
      </c>
      <c r="E200" s="213">
        <v>4</v>
      </c>
      <c r="F200" s="322"/>
      <c r="G200" s="195" t="s">
        <v>664</v>
      </c>
      <c r="H200" s="195" t="s">
        <v>665</v>
      </c>
      <c r="I200" s="196" t="s">
        <v>681</v>
      </c>
      <c r="J200" s="197">
        <f>'LK 18'!F4</f>
        <v>68.191100000000006</v>
      </c>
      <c r="K200" s="197">
        <f>'LK 18'!G4</f>
        <v>70</v>
      </c>
      <c r="L200" s="197">
        <f>'LK 18'!H4</f>
        <v>70</v>
      </c>
      <c r="M200" s="197">
        <f>'LK 18'!I4</f>
        <v>41.475000000000001</v>
      </c>
      <c r="N200" s="198">
        <f t="shared" si="79"/>
        <v>70</v>
      </c>
      <c r="O200" s="198">
        <f t="shared" si="80"/>
        <v>249.6661</v>
      </c>
      <c r="P200" s="221">
        <f>'LK 18'!D4</f>
        <v>80</v>
      </c>
      <c r="Q200" s="86">
        <f t="shared" ref="Q200:Q213" si="82">0.81*3</f>
        <v>2.4300000000000002</v>
      </c>
    </row>
    <row r="201" spans="1:17" x14ac:dyDescent="0.2">
      <c r="A201" s="193">
        <v>3</v>
      </c>
      <c r="B201" s="90" t="s">
        <v>409</v>
      </c>
      <c r="C201" s="194" t="str">
        <f t="shared" si="81"/>
        <v>LK.18.3</v>
      </c>
      <c r="D201" s="194" t="s">
        <v>859</v>
      </c>
      <c r="E201" s="213">
        <v>4</v>
      </c>
      <c r="F201" s="322"/>
      <c r="G201" s="195" t="s">
        <v>664</v>
      </c>
      <c r="H201" s="195" t="s">
        <v>665</v>
      </c>
      <c r="I201" s="196" t="s">
        <v>681</v>
      </c>
      <c r="J201" s="197">
        <f>'LK 18'!F5</f>
        <v>68.191100000000006</v>
      </c>
      <c r="K201" s="197">
        <f>'LK 18'!G5</f>
        <v>70</v>
      </c>
      <c r="L201" s="197">
        <f>'LK 18'!H5</f>
        <v>70</v>
      </c>
      <c r="M201" s="197">
        <f>'LK 18'!I5</f>
        <v>41.475000000000001</v>
      </c>
      <c r="N201" s="198">
        <f t="shared" si="79"/>
        <v>70</v>
      </c>
      <c r="O201" s="198">
        <f t="shared" si="80"/>
        <v>249.6661</v>
      </c>
      <c r="P201" s="221">
        <f>'LK 18'!D5</f>
        <v>80</v>
      </c>
      <c r="Q201" s="86">
        <f t="shared" si="82"/>
        <v>2.4300000000000002</v>
      </c>
    </row>
    <row r="202" spans="1:17" x14ac:dyDescent="0.2">
      <c r="A202" s="193">
        <v>4</v>
      </c>
      <c r="B202" s="90" t="s">
        <v>410</v>
      </c>
      <c r="C202" s="194" t="str">
        <f t="shared" si="81"/>
        <v>LK.18.4</v>
      </c>
      <c r="D202" s="194" t="s">
        <v>860</v>
      </c>
      <c r="E202" s="213">
        <v>4</v>
      </c>
      <c r="F202" s="322"/>
      <c r="G202" s="195" t="s">
        <v>664</v>
      </c>
      <c r="H202" s="195" t="s">
        <v>665</v>
      </c>
      <c r="I202" s="196" t="s">
        <v>681</v>
      </c>
      <c r="J202" s="197">
        <f>'LK 18'!F6</f>
        <v>68.191100000000006</v>
      </c>
      <c r="K202" s="197">
        <f>'LK 18'!G6</f>
        <v>70</v>
      </c>
      <c r="L202" s="197">
        <f>'LK 18'!H6</f>
        <v>70</v>
      </c>
      <c r="M202" s="197">
        <f>'LK 18'!I6</f>
        <v>36.905500000000004</v>
      </c>
      <c r="N202" s="198">
        <f t="shared" si="79"/>
        <v>70</v>
      </c>
      <c r="O202" s="198">
        <f t="shared" si="80"/>
        <v>245.09660000000002</v>
      </c>
      <c r="P202" s="221">
        <f>'LK 18'!D6</f>
        <v>80</v>
      </c>
      <c r="Q202" s="86">
        <f t="shared" si="82"/>
        <v>2.4300000000000002</v>
      </c>
    </row>
    <row r="203" spans="1:17" x14ac:dyDescent="0.2">
      <c r="A203" s="193">
        <v>5</v>
      </c>
      <c r="B203" s="90" t="s">
        <v>411</v>
      </c>
      <c r="C203" s="194" t="str">
        <f t="shared" si="81"/>
        <v>LK.18.5</v>
      </c>
      <c r="D203" s="194" t="s">
        <v>850</v>
      </c>
      <c r="E203" s="213">
        <v>4</v>
      </c>
      <c r="F203" s="322"/>
      <c r="G203" s="195" t="s">
        <v>664</v>
      </c>
      <c r="H203" s="195" t="s">
        <v>665</v>
      </c>
      <c r="I203" s="196" t="s">
        <v>681</v>
      </c>
      <c r="J203" s="197">
        <f>'LK 18'!F7</f>
        <v>68.191100000000006</v>
      </c>
      <c r="K203" s="197">
        <f>'LK 18'!G7</f>
        <v>70</v>
      </c>
      <c r="L203" s="197">
        <f>'LK 18'!H7</f>
        <v>70</v>
      </c>
      <c r="M203" s="197">
        <f>'LK 18'!I7</f>
        <v>36.919750000000001</v>
      </c>
      <c r="N203" s="198">
        <f t="shared" si="79"/>
        <v>70</v>
      </c>
      <c r="O203" s="198">
        <f t="shared" si="80"/>
        <v>245.11085</v>
      </c>
      <c r="P203" s="221">
        <f>'LK 18'!D7</f>
        <v>80</v>
      </c>
      <c r="Q203" s="86">
        <f t="shared" si="82"/>
        <v>2.4300000000000002</v>
      </c>
    </row>
    <row r="204" spans="1:17" x14ac:dyDescent="0.2">
      <c r="A204" s="193">
        <v>6</v>
      </c>
      <c r="B204" s="90" t="s">
        <v>412</v>
      </c>
      <c r="C204" s="194" t="str">
        <f t="shared" si="81"/>
        <v>LK.18.6</v>
      </c>
      <c r="D204" s="194" t="s">
        <v>861</v>
      </c>
      <c r="E204" s="213">
        <v>4</v>
      </c>
      <c r="F204" s="322"/>
      <c r="G204" s="195" t="s">
        <v>664</v>
      </c>
      <c r="H204" s="195" t="s">
        <v>662</v>
      </c>
      <c r="I204" s="196" t="s">
        <v>681</v>
      </c>
      <c r="J204" s="197">
        <f>'LK 18'!F8</f>
        <v>68.191100000000006</v>
      </c>
      <c r="K204" s="197">
        <f>'LK 18'!G8</f>
        <v>70</v>
      </c>
      <c r="L204" s="197">
        <f>'LK 18'!H8</f>
        <v>70</v>
      </c>
      <c r="M204" s="197">
        <f>'LK 18'!I8</f>
        <v>41.475000000000001</v>
      </c>
      <c r="N204" s="198">
        <f t="shared" si="79"/>
        <v>70</v>
      </c>
      <c r="O204" s="198">
        <f t="shared" si="80"/>
        <v>249.6661</v>
      </c>
      <c r="P204" s="221">
        <f>'LK 18'!D8</f>
        <v>80</v>
      </c>
      <c r="Q204" s="86">
        <f t="shared" si="82"/>
        <v>2.4300000000000002</v>
      </c>
    </row>
    <row r="205" spans="1:17" x14ac:dyDescent="0.2">
      <c r="A205" s="193">
        <v>7</v>
      </c>
      <c r="B205" s="90" t="s">
        <v>413</v>
      </c>
      <c r="C205" s="194" t="str">
        <f t="shared" si="81"/>
        <v>LK.18.7</v>
      </c>
      <c r="D205" s="194" t="s">
        <v>862</v>
      </c>
      <c r="E205" s="213">
        <v>4</v>
      </c>
      <c r="F205" s="323"/>
      <c r="G205" s="210" t="s">
        <v>661</v>
      </c>
      <c r="H205" s="210" t="s">
        <v>662</v>
      </c>
      <c r="I205" s="211" t="s">
        <v>681</v>
      </c>
      <c r="J205" s="197">
        <f>'LK 18'!F9</f>
        <v>68.400000000000006</v>
      </c>
      <c r="K205" s="197">
        <f>'LK 18'!G9</f>
        <v>70</v>
      </c>
      <c r="L205" s="197">
        <f>'LK 18'!H9</f>
        <v>70</v>
      </c>
      <c r="M205" s="197">
        <f>'LK 18'!I9</f>
        <v>36.809829999999998</v>
      </c>
      <c r="N205" s="198">
        <f t="shared" si="79"/>
        <v>70</v>
      </c>
      <c r="O205" s="198">
        <f t="shared" si="80"/>
        <v>245.20983000000001</v>
      </c>
      <c r="P205" s="221">
        <f>'LK 18'!D9</f>
        <v>112</v>
      </c>
      <c r="Q205" s="86">
        <f t="shared" si="82"/>
        <v>2.4300000000000002</v>
      </c>
    </row>
    <row r="206" spans="1:17" x14ac:dyDescent="0.2">
      <c r="A206" s="199">
        <v>8</v>
      </c>
      <c r="B206" s="90" t="s">
        <v>414</v>
      </c>
      <c r="C206" s="194" t="str">
        <f t="shared" si="81"/>
        <v>LK.18.8</v>
      </c>
      <c r="D206" s="194" t="s">
        <v>863</v>
      </c>
      <c r="E206" s="213">
        <v>4</v>
      </c>
      <c r="F206" s="321" t="s">
        <v>1113</v>
      </c>
      <c r="G206" s="210" t="s">
        <v>661</v>
      </c>
      <c r="H206" s="210" t="s">
        <v>662</v>
      </c>
      <c r="I206" s="211" t="s">
        <v>663</v>
      </c>
      <c r="J206" s="197">
        <f>'LK 18'!F10</f>
        <v>52.681750000000001</v>
      </c>
      <c r="K206" s="197">
        <f>'LK 18'!G10</f>
        <v>54</v>
      </c>
      <c r="L206" s="197">
        <f>'LK 18'!H10</f>
        <v>53.990819999999999</v>
      </c>
      <c r="M206" s="197">
        <f>'LK 18'!I10</f>
        <v>27.855</v>
      </c>
      <c r="N206" s="198">
        <f t="shared" si="79"/>
        <v>54</v>
      </c>
      <c r="O206" s="198">
        <f t="shared" si="80"/>
        <v>188.52757</v>
      </c>
      <c r="P206" s="221">
        <f>'LK 18'!D10</f>
        <v>91</v>
      </c>
      <c r="Q206" s="86">
        <f t="shared" si="82"/>
        <v>2.4300000000000002</v>
      </c>
    </row>
    <row r="207" spans="1:17" x14ac:dyDescent="0.2">
      <c r="A207" s="199">
        <v>9</v>
      </c>
      <c r="B207" s="90" t="s">
        <v>415</v>
      </c>
      <c r="C207" s="194" t="str">
        <f t="shared" si="81"/>
        <v>LK.18.9</v>
      </c>
      <c r="D207" s="194" t="s">
        <v>865</v>
      </c>
      <c r="E207" s="213">
        <v>4</v>
      </c>
      <c r="F207" s="322"/>
      <c r="G207" s="195" t="s">
        <v>664</v>
      </c>
      <c r="H207" s="195" t="s">
        <v>665</v>
      </c>
      <c r="I207" s="196" t="s">
        <v>663</v>
      </c>
      <c r="J207" s="197">
        <f>'LK 18'!F11</f>
        <v>52.445599999999999</v>
      </c>
      <c r="K207" s="197">
        <f>'LK 18'!G11</f>
        <v>54</v>
      </c>
      <c r="L207" s="197">
        <f>'LK 18'!H11</f>
        <v>53.972470000000001</v>
      </c>
      <c r="M207" s="197">
        <f>'LK 18'!I11</f>
        <v>32.130000000000003</v>
      </c>
      <c r="N207" s="198">
        <f t="shared" si="79"/>
        <v>54</v>
      </c>
      <c r="O207" s="198">
        <f t="shared" si="80"/>
        <v>192.54807</v>
      </c>
      <c r="P207" s="221">
        <f>'LK 18'!D11</f>
        <v>63</v>
      </c>
      <c r="Q207" s="86">
        <f t="shared" si="82"/>
        <v>2.4300000000000002</v>
      </c>
    </row>
    <row r="208" spans="1:17" x14ac:dyDescent="0.2">
      <c r="A208" s="199">
        <v>10</v>
      </c>
      <c r="B208" s="90" t="s">
        <v>416</v>
      </c>
      <c r="C208" s="194" t="str">
        <f t="shared" si="81"/>
        <v>LK.18.10</v>
      </c>
      <c r="D208" s="194" t="s">
        <v>866</v>
      </c>
      <c r="E208" s="213">
        <v>4</v>
      </c>
      <c r="F208" s="322"/>
      <c r="G208" s="195" t="s">
        <v>664</v>
      </c>
      <c r="H208" s="195" t="s">
        <v>665</v>
      </c>
      <c r="I208" s="196" t="s">
        <v>663</v>
      </c>
      <c r="J208" s="197">
        <f>'LK 18'!F12</f>
        <v>52.445599999999999</v>
      </c>
      <c r="K208" s="197">
        <f>'LK 18'!G12</f>
        <v>54</v>
      </c>
      <c r="L208" s="197">
        <f>'LK 18'!H12</f>
        <v>53.954120000000003</v>
      </c>
      <c r="M208" s="197">
        <f>'LK 18'!I12</f>
        <v>32.130000000000003</v>
      </c>
      <c r="N208" s="198">
        <f t="shared" si="79"/>
        <v>54</v>
      </c>
      <c r="O208" s="198">
        <f t="shared" si="80"/>
        <v>192.52972</v>
      </c>
      <c r="P208" s="221">
        <f>'LK 18'!D12</f>
        <v>63</v>
      </c>
      <c r="Q208" s="86">
        <f t="shared" si="82"/>
        <v>2.4300000000000002</v>
      </c>
    </row>
    <row r="209" spans="1:17" x14ac:dyDescent="0.2">
      <c r="A209" s="199">
        <v>11</v>
      </c>
      <c r="B209" s="90" t="s">
        <v>417</v>
      </c>
      <c r="C209" s="194" t="str">
        <f t="shared" si="81"/>
        <v>LK.18.11</v>
      </c>
      <c r="D209" s="194" t="s">
        <v>867</v>
      </c>
      <c r="E209" s="213">
        <v>4</v>
      </c>
      <c r="F209" s="322"/>
      <c r="G209" s="195" t="s">
        <v>664</v>
      </c>
      <c r="H209" s="195" t="s">
        <v>662</v>
      </c>
      <c r="I209" s="196" t="s">
        <v>663</v>
      </c>
      <c r="J209" s="197">
        <f>'LK 18'!F13</f>
        <v>52.445599999999999</v>
      </c>
      <c r="K209" s="197">
        <f>'LK 18'!G13</f>
        <v>54</v>
      </c>
      <c r="L209" s="197">
        <f>'LK 18'!H13</f>
        <v>53.935760000000002</v>
      </c>
      <c r="M209" s="197">
        <f>'LK 18'!I13</f>
        <v>28.04063</v>
      </c>
      <c r="N209" s="198">
        <f t="shared" si="79"/>
        <v>54</v>
      </c>
      <c r="O209" s="198">
        <f t="shared" si="80"/>
        <v>188.42198999999999</v>
      </c>
      <c r="P209" s="221">
        <f>'LK 18'!D13</f>
        <v>63</v>
      </c>
      <c r="Q209" s="86">
        <f t="shared" si="82"/>
        <v>2.4300000000000002</v>
      </c>
    </row>
    <row r="210" spans="1:17" x14ac:dyDescent="0.2">
      <c r="A210" s="199">
        <v>12</v>
      </c>
      <c r="B210" s="90" t="s">
        <v>418</v>
      </c>
      <c r="C210" s="194" t="str">
        <f t="shared" si="81"/>
        <v>LK.18.12</v>
      </c>
      <c r="D210" s="194" t="s">
        <v>868</v>
      </c>
      <c r="E210" s="213">
        <v>4</v>
      </c>
      <c r="F210" s="322"/>
      <c r="G210" s="195" t="s">
        <v>664</v>
      </c>
      <c r="H210" s="195" t="s">
        <v>683</v>
      </c>
      <c r="I210" s="196" t="s">
        <v>663</v>
      </c>
      <c r="J210" s="197">
        <f>'LK 18'!F14</f>
        <v>52.445599999999999</v>
      </c>
      <c r="K210" s="197">
        <f>'LK 18'!G14</f>
        <v>54</v>
      </c>
      <c r="L210" s="197">
        <f>'LK 18'!H14</f>
        <v>53.917409999999997</v>
      </c>
      <c r="M210" s="197">
        <f>'LK 18'!I14</f>
        <v>28.04063</v>
      </c>
      <c r="N210" s="198">
        <f t="shared" si="79"/>
        <v>54</v>
      </c>
      <c r="O210" s="198">
        <f t="shared" si="80"/>
        <v>188.40364</v>
      </c>
      <c r="P210" s="221">
        <f>'LK 18'!D14</f>
        <v>63</v>
      </c>
      <c r="Q210" s="86">
        <f t="shared" si="82"/>
        <v>2.4300000000000002</v>
      </c>
    </row>
    <row r="211" spans="1:17" x14ac:dyDescent="0.2">
      <c r="A211" s="199">
        <v>13</v>
      </c>
      <c r="B211" s="90" t="s">
        <v>419</v>
      </c>
      <c r="C211" s="194" t="str">
        <f t="shared" si="81"/>
        <v>LK.18.13</v>
      </c>
      <c r="D211" s="194" t="s">
        <v>869</v>
      </c>
      <c r="E211" s="213">
        <v>4</v>
      </c>
      <c r="F211" s="322"/>
      <c r="G211" s="195" t="s">
        <v>664</v>
      </c>
      <c r="H211" s="195" t="s">
        <v>842</v>
      </c>
      <c r="I211" s="196" t="s">
        <v>663</v>
      </c>
      <c r="J211" s="197">
        <f>'LK 18'!F15</f>
        <v>52.445599999999999</v>
      </c>
      <c r="K211" s="197">
        <f>'LK 18'!G15</f>
        <v>54</v>
      </c>
      <c r="L211" s="197">
        <f>'LK 18'!H15</f>
        <v>53.899059999999999</v>
      </c>
      <c r="M211" s="197">
        <f>'LK 18'!I15</f>
        <v>32.130000000000003</v>
      </c>
      <c r="N211" s="198">
        <f t="shared" si="79"/>
        <v>54</v>
      </c>
      <c r="O211" s="198">
        <f t="shared" si="80"/>
        <v>192.47466</v>
      </c>
      <c r="P211" s="221">
        <f>'LK 18'!D15</f>
        <v>63</v>
      </c>
      <c r="Q211" s="86">
        <f t="shared" si="82"/>
        <v>2.4300000000000002</v>
      </c>
    </row>
    <row r="212" spans="1:17" x14ac:dyDescent="0.2">
      <c r="A212" s="199">
        <v>14</v>
      </c>
      <c r="B212" s="90" t="s">
        <v>420</v>
      </c>
      <c r="C212" s="194" t="str">
        <f t="shared" ref="C212:C213" si="83">+B212</f>
        <v>LK.18.14</v>
      </c>
      <c r="D212" s="194" t="s">
        <v>870</v>
      </c>
      <c r="E212" s="213">
        <v>4</v>
      </c>
      <c r="F212" s="322"/>
      <c r="G212" s="195" t="s">
        <v>664</v>
      </c>
      <c r="H212" s="195" t="s">
        <v>856</v>
      </c>
      <c r="I212" s="196" t="s">
        <v>663</v>
      </c>
      <c r="J212" s="197">
        <f>'LK 18'!F16</f>
        <v>52.445599999999999</v>
      </c>
      <c r="K212" s="197">
        <f>'LK 18'!G16</f>
        <v>54</v>
      </c>
      <c r="L212" s="197">
        <f>'LK 18'!H16</f>
        <v>53.880710000000001</v>
      </c>
      <c r="M212" s="197">
        <f>'LK 18'!I16</f>
        <v>32.130000000000003</v>
      </c>
      <c r="N212" s="198">
        <f t="shared" ref="N212:N213" si="84">+MAX(J212:M212)</f>
        <v>54</v>
      </c>
      <c r="O212" s="198">
        <f t="shared" ref="O212:O213" si="85">+SUM(J212:M212)</f>
        <v>192.45631</v>
      </c>
      <c r="P212" s="221">
        <f>'LK 18'!D16</f>
        <v>63</v>
      </c>
      <c r="Q212" s="86">
        <f t="shared" si="82"/>
        <v>2.4300000000000002</v>
      </c>
    </row>
    <row r="213" spans="1:17" ht="13.5" thickBot="1" x14ac:dyDescent="0.25">
      <c r="A213" s="199">
        <v>15</v>
      </c>
      <c r="B213" s="90" t="s">
        <v>421</v>
      </c>
      <c r="C213" s="194" t="str">
        <f t="shared" si="83"/>
        <v>LK.18.15</v>
      </c>
      <c r="D213" s="194" t="s">
        <v>871</v>
      </c>
      <c r="E213" s="213">
        <v>4</v>
      </c>
      <c r="F213" s="323"/>
      <c r="G213" s="210" t="s">
        <v>661</v>
      </c>
      <c r="H213" s="210" t="s">
        <v>662</v>
      </c>
      <c r="I213" s="211" t="s">
        <v>663</v>
      </c>
      <c r="J213" s="197">
        <f>'LK 18'!F17</f>
        <v>73.984690000000001</v>
      </c>
      <c r="K213" s="197">
        <f>'LK 18'!G17</f>
        <v>79.808549999999997</v>
      </c>
      <c r="L213" s="197">
        <f>'LK 18'!H17</f>
        <v>79.561859999999996</v>
      </c>
      <c r="M213" s="197">
        <f>'LK 18'!I17</f>
        <v>49.802079999999997</v>
      </c>
      <c r="N213" s="198">
        <f t="shared" si="84"/>
        <v>79.808549999999997</v>
      </c>
      <c r="O213" s="198">
        <f t="shared" si="85"/>
        <v>283.15717999999998</v>
      </c>
      <c r="P213" s="221">
        <f>'LK 18'!D17</f>
        <v>94.93</v>
      </c>
      <c r="Q213" s="86">
        <f t="shared" si="82"/>
        <v>2.4300000000000002</v>
      </c>
    </row>
    <row r="214" spans="1:17" x14ac:dyDescent="0.2">
      <c r="A214" s="189"/>
      <c r="B214" s="324" t="s">
        <v>75</v>
      </c>
      <c r="C214" s="325"/>
      <c r="D214" s="325"/>
      <c r="E214" s="326"/>
      <c r="F214" s="216"/>
      <c r="G214" s="190"/>
      <c r="H214" s="190"/>
      <c r="I214" s="191"/>
      <c r="J214" s="192">
        <f>SUM(J215:J229)</f>
        <v>956.34235532620005</v>
      </c>
      <c r="K214" s="192">
        <f>SUM(K215:K229)</f>
        <v>991.77295563129996</v>
      </c>
      <c r="L214" s="192">
        <f>SUM(L215:L229)</f>
        <v>991.77295563129996</v>
      </c>
      <c r="M214" s="192">
        <f>SUM(M215:M229)</f>
        <v>571.40958269450005</v>
      </c>
      <c r="N214" s="192">
        <f>MAX(J214:M214)</f>
        <v>991.77295563129996</v>
      </c>
      <c r="O214" s="192">
        <f>SUM(O215:O229)</f>
        <v>3511.2978492832999</v>
      </c>
      <c r="P214" s="220">
        <f>+SUM(P215:P229)</f>
        <v>1213.3700000000001</v>
      </c>
      <c r="Q214" s="223">
        <f>+SUM(Q215:Q229)</f>
        <v>36.450000000000003</v>
      </c>
    </row>
    <row r="215" spans="1:17" x14ac:dyDescent="0.2">
      <c r="A215" s="193">
        <v>1</v>
      </c>
      <c r="B215" s="90" t="s">
        <v>422</v>
      </c>
      <c r="C215" s="194" t="str">
        <f>+B215</f>
        <v>LK.19.1</v>
      </c>
      <c r="D215" s="194" t="s">
        <v>828</v>
      </c>
      <c r="E215" s="213">
        <v>4</v>
      </c>
      <c r="F215" s="321" t="s">
        <v>1114</v>
      </c>
      <c r="G215" s="210" t="s">
        <v>661</v>
      </c>
      <c r="H215" s="210" t="s">
        <v>662</v>
      </c>
      <c r="I215" s="211" t="s">
        <v>681</v>
      </c>
      <c r="J215" s="197">
        <f>'LK 19'!F3</f>
        <v>104.36430219999998</v>
      </c>
      <c r="K215" s="197">
        <f>'LK 19'!G3</f>
        <v>112.42430219999999</v>
      </c>
      <c r="L215" s="197">
        <f>'LK 19'!H3</f>
        <v>112.42430219999999</v>
      </c>
      <c r="M215" s="197">
        <f>'LK 19'!I3</f>
        <v>72.724302199999983</v>
      </c>
      <c r="N215" s="198">
        <f t="shared" ref="N215:N229" si="86">+MAX(J215:M215)</f>
        <v>112.42430219999999</v>
      </c>
      <c r="O215" s="198">
        <f t="shared" ref="O215:O229" si="87">+SUM(J215:M215)</f>
        <v>401.93720879999989</v>
      </c>
      <c r="P215" s="221">
        <f>'LK 19'!D3</f>
        <v>135.66999999999999</v>
      </c>
      <c r="Q215" s="86">
        <f>0.81*3</f>
        <v>2.4300000000000002</v>
      </c>
    </row>
    <row r="216" spans="1:17" x14ac:dyDescent="0.2">
      <c r="A216" s="193">
        <v>2</v>
      </c>
      <c r="B216" s="90" t="s">
        <v>423</v>
      </c>
      <c r="C216" s="194" t="str">
        <f t="shared" ref="C216:C229" si="88">+B216</f>
        <v>LK.19.2</v>
      </c>
      <c r="D216" s="194" t="s">
        <v>872</v>
      </c>
      <c r="E216" s="213">
        <v>4</v>
      </c>
      <c r="F216" s="322"/>
      <c r="G216" s="195" t="s">
        <v>664</v>
      </c>
      <c r="H216" s="195" t="s">
        <v>665</v>
      </c>
      <c r="I216" s="196" t="s">
        <v>681</v>
      </c>
      <c r="J216" s="197">
        <f>'LK 19'!F4</f>
        <v>68.191099998200002</v>
      </c>
      <c r="K216" s="197">
        <f>'LK 19'!G4</f>
        <v>69.9999999992</v>
      </c>
      <c r="L216" s="197">
        <f>'LK 19'!H4</f>
        <v>69.9999999992</v>
      </c>
      <c r="M216" s="197">
        <f>'LK 19'!I4</f>
        <v>41.47</v>
      </c>
      <c r="N216" s="198">
        <f t="shared" si="86"/>
        <v>69.9999999992</v>
      </c>
      <c r="O216" s="198">
        <f t="shared" si="87"/>
        <v>249.66109999659997</v>
      </c>
      <c r="P216" s="221">
        <f>'LK 19'!D4</f>
        <v>80</v>
      </c>
      <c r="Q216" s="86">
        <f t="shared" ref="Q216:Q229" si="89">0.81*3</f>
        <v>2.4300000000000002</v>
      </c>
    </row>
    <row r="217" spans="1:17" x14ac:dyDescent="0.2">
      <c r="A217" s="193">
        <v>3</v>
      </c>
      <c r="B217" s="90" t="s">
        <v>424</v>
      </c>
      <c r="C217" s="194" t="str">
        <f t="shared" si="88"/>
        <v>LK.19.3</v>
      </c>
      <c r="D217" s="194" t="s">
        <v>873</v>
      </c>
      <c r="E217" s="213">
        <v>4</v>
      </c>
      <c r="F217" s="322"/>
      <c r="G217" s="195" t="s">
        <v>664</v>
      </c>
      <c r="H217" s="195" t="s">
        <v>665</v>
      </c>
      <c r="I217" s="196" t="s">
        <v>681</v>
      </c>
      <c r="J217" s="197">
        <f>'LK 19'!F5</f>
        <v>68.191099998200002</v>
      </c>
      <c r="K217" s="197">
        <f>'LK 19'!G5</f>
        <v>69.9999999992</v>
      </c>
      <c r="L217" s="197">
        <f>'LK 19'!H5</f>
        <v>69.9999999992</v>
      </c>
      <c r="M217" s="197">
        <f>'LK 19'!I5</f>
        <v>41.47</v>
      </c>
      <c r="N217" s="198">
        <f t="shared" si="86"/>
        <v>69.9999999992</v>
      </c>
      <c r="O217" s="198">
        <f t="shared" si="87"/>
        <v>249.66109999659997</v>
      </c>
      <c r="P217" s="221">
        <f>'LK 19'!D5</f>
        <v>80</v>
      </c>
      <c r="Q217" s="86">
        <f t="shared" si="89"/>
        <v>2.4300000000000002</v>
      </c>
    </row>
    <row r="218" spans="1:17" x14ac:dyDescent="0.2">
      <c r="A218" s="193">
        <v>4</v>
      </c>
      <c r="B218" s="90" t="s">
        <v>425</v>
      </c>
      <c r="C218" s="194" t="str">
        <f t="shared" si="88"/>
        <v>LK.19.4</v>
      </c>
      <c r="D218" s="194" t="s">
        <v>874</v>
      </c>
      <c r="E218" s="213">
        <v>4</v>
      </c>
      <c r="F218" s="322"/>
      <c r="G218" s="195" t="s">
        <v>664</v>
      </c>
      <c r="H218" s="195" t="s">
        <v>665</v>
      </c>
      <c r="I218" s="196" t="s">
        <v>681</v>
      </c>
      <c r="J218" s="197">
        <f>'LK 19'!F6</f>
        <v>68.191099998200002</v>
      </c>
      <c r="K218" s="197">
        <f>'LK 19'!G6</f>
        <v>69.9999999992</v>
      </c>
      <c r="L218" s="197">
        <f>'LK 19'!H6</f>
        <v>69.9999999992</v>
      </c>
      <c r="M218" s="197">
        <f>'LK 19'!I6</f>
        <v>36.9</v>
      </c>
      <c r="N218" s="198">
        <f t="shared" si="86"/>
        <v>69.9999999992</v>
      </c>
      <c r="O218" s="198">
        <f t="shared" si="87"/>
        <v>245.09109999659998</v>
      </c>
      <c r="P218" s="221">
        <f>'LK 19'!D6</f>
        <v>80</v>
      </c>
      <c r="Q218" s="86">
        <f t="shared" si="89"/>
        <v>2.4300000000000002</v>
      </c>
    </row>
    <row r="219" spans="1:17" x14ac:dyDescent="0.2">
      <c r="A219" s="193">
        <v>5</v>
      </c>
      <c r="B219" s="90" t="s">
        <v>426</v>
      </c>
      <c r="C219" s="194" t="str">
        <f t="shared" si="88"/>
        <v>LK.19.5</v>
      </c>
      <c r="D219" s="194" t="s">
        <v>864</v>
      </c>
      <c r="E219" s="213">
        <v>4</v>
      </c>
      <c r="F219" s="322"/>
      <c r="G219" s="195" t="s">
        <v>664</v>
      </c>
      <c r="H219" s="195" t="s">
        <v>665</v>
      </c>
      <c r="I219" s="196" t="s">
        <v>681</v>
      </c>
      <c r="J219" s="197">
        <f>'LK 19'!F7</f>
        <v>68.191099998200002</v>
      </c>
      <c r="K219" s="197">
        <f>'LK 19'!G7</f>
        <v>69.9999999992</v>
      </c>
      <c r="L219" s="197">
        <f>'LK 19'!H7</f>
        <v>69.9999999992</v>
      </c>
      <c r="M219" s="197">
        <f>'LK 19'!I7</f>
        <v>36.9</v>
      </c>
      <c r="N219" s="198">
        <f t="shared" si="86"/>
        <v>69.9999999992</v>
      </c>
      <c r="O219" s="198">
        <f t="shared" si="87"/>
        <v>245.09109999659998</v>
      </c>
      <c r="P219" s="221">
        <f>'LK 19'!D7</f>
        <v>80</v>
      </c>
      <c r="Q219" s="86">
        <f t="shared" si="89"/>
        <v>2.4300000000000002</v>
      </c>
    </row>
    <row r="220" spans="1:17" x14ac:dyDescent="0.2">
      <c r="A220" s="193">
        <v>6</v>
      </c>
      <c r="B220" s="90" t="s">
        <v>427</v>
      </c>
      <c r="C220" s="194" t="str">
        <f t="shared" si="88"/>
        <v>LK.19.6</v>
      </c>
      <c r="D220" s="194" t="s">
        <v>875</v>
      </c>
      <c r="E220" s="213">
        <v>4</v>
      </c>
      <c r="F220" s="322"/>
      <c r="G220" s="195" t="s">
        <v>664</v>
      </c>
      <c r="H220" s="195" t="s">
        <v>662</v>
      </c>
      <c r="I220" s="196" t="s">
        <v>681</v>
      </c>
      <c r="J220" s="197">
        <f>'LK 19'!F8</f>
        <v>68.191099998200002</v>
      </c>
      <c r="K220" s="197">
        <f>'LK 19'!G8</f>
        <v>69.9999999992</v>
      </c>
      <c r="L220" s="197">
        <f>'LK 19'!H8</f>
        <v>69.9999999992</v>
      </c>
      <c r="M220" s="197">
        <f>'LK 19'!I8</f>
        <v>41.47</v>
      </c>
      <c r="N220" s="198">
        <f t="shared" si="86"/>
        <v>69.9999999992</v>
      </c>
      <c r="O220" s="198">
        <f t="shared" si="87"/>
        <v>249.66109999659997</v>
      </c>
      <c r="P220" s="221">
        <f>'LK 19'!D8</f>
        <v>80</v>
      </c>
      <c r="Q220" s="86">
        <f t="shared" si="89"/>
        <v>2.4300000000000002</v>
      </c>
    </row>
    <row r="221" spans="1:17" x14ac:dyDescent="0.2">
      <c r="A221" s="193">
        <v>7</v>
      </c>
      <c r="B221" s="90" t="s">
        <v>428</v>
      </c>
      <c r="C221" s="194" t="str">
        <f t="shared" si="88"/>
        <v>LK.19.7</v>
      </c>
      <c r="D221" s="194" t="s">
        <v>876</v>
      </c>
      <c r="E221" s="213">
        <v>4</v>
      </c>
      <c r="F221" s="323"/>
      <c r="G221" s="210" t="s">
        <v>661</v>
      </c>
      <c r="H221" s="210" t="s">
        <v>662</v>
      </c>
      <c r="I221" s="211" t="s">
        <v>681</v>
      </c>
      <c r="J221" s="197">
        <f>'LK 19'!F9</f>
        <v>68.409900003199994</v>
      </c>
      <c r="K221" s="197">
        <f>'LK 19'!G9</f>
        <v>70.000000004300006</v>
      </c>
      <c r="L221" s="197">
        <f>'LK 19'!H9</f>
        <v>70.000000004300006</v>
      </c>
      <c r="M221" s="197">
        <f>'LK 19'!I9</f>
        <v>36.809825002700002</v>
      </c>
      <c r="N221" s="198">
        <f t="shared" si="86"/>
        <v>70.000000004300006</v>
      </c>
      <c r="O221" s="198">
        <f t="shared" si="87"/>
        <v>245.2197250145</v>
      </c>
      <c r="P221" s="221">
        <f>'LK 19'!D9</f>
        <v>112</v>
      </c>
      <c r="Q221" s="86">
        <f t="shared" si="89"/>
        <v>2.4300000000000002</v>
      </c>
    </row>
    <row r="222" spans="1:17" x14ac:dyDescent="0.2">
      <c r="A222" s="199">
        <v>8</v>
      </c>
      <c r="B222" s="90" t="s">
        <v>429</v>
      </c>
      <c r="C222" s="194" t="str">
        <f t="shared" si="88"/>
        <v>LK.19.8</v>
      </c>
      <c r="D222" s="194" t="s">
        <v>877</v>
      </c>
      <c r="E222" s="213">
        <v>4</v>
      </c>
      <c r="F222" s="321" t="s">
        <v>1115</v>
      </c>
      <c r="G222" s="210" t="s">
        <v>661</v>
      </c>
      <c r="H222" s="210" t="s">
        <v>662</v>
      </c>
      <c r="I222" s="211" t="s">
        <v>663</v>
      </c>
      <c r="J222" s="197">
        <f>'LK 19'!F10</f>
        <v>52.681750000000001</v>
      </c>
      <c r="K222" s="197">
        <f>'LK 19'!G10</f>
        <v>54</v>
      </c>
      <c r="L222" s="197">
        <f>'LK 19'!H10</f>
        <v>54</v>
      </c>
      <c r="M222" s="197">
        <f>'LK 19'!I10</f>
        <v>27.855</v>
      </c>
      <c r="N222" s="198">
        <f t="shared" si="86"/>
        <v>54</v>
      </c>
      <c r="O222" s="198">
        <f t="shared" si="87"/>
        <v>188.53674999999998</v>
      </c>
      <c r="P222" s="221">
        <f>'LK 19'!D10</f>
        <v>91</v>
      </c>
      <c r="Q222" s="86">
        <f t="shared" si="89"/>
        <v>2.4300000000000002</v>
      </c>
    </row>
    <row r="223" spans="1:17" x14ac:dyDescent="0.2">
      <c r="A223" s="199">
        <v>9</v>
      </c>
      <c r="B223" s="90" t="s">
        <v>430</v>
      </c>
      <c r="C223" s="194" t="str">
        <f t="shared" si="88"/>
        <v>LK.19.9</v>
      </c>
      <c r="D223" s="194" t="s">
        <v>879</v>
      </c>
      <c r="E223" s="213">
        <v>4</v>
      </c>
      <c r="F223" s="322"/>
      <c r="G223" s="195" t="s">
        <v>664</v>
      </c>
      <c r="H223" s="195" t="s">
        <v>665</v>
      </c>
      <c r="I223" s="196" t="s">
        <v>663</v>
      </c>
      <c r="J223" s="197">
        <f>'LK 19'!F11</f>
        <v>52.445599999999999</v>
      </c>
      <c r="K223" s="197">
        <f>'LK 19'!G11</f>
        <v>54</v>
      </c>
      <c r="L223" s="197">
        <f>'LK 19'!H11</f>
        <v>54</v>
      </c>
      <c r="M223" s="197">
        <f>'LK 19'!I11</f>
        <v>32.130000000000003</v>
      </c>
      <c r="N223" s="198">
        <f t="shared" si="86"/>
        <v>54</v>
      </c>
      <c r="O223" s="198">
        <f t="shared" si="87"/>
        <v>192.57560000000001</v>
      </c>
      <c r="P223" s="221">
        <f>'LK 19'!D11</f>
        <v>63</v>
      </c>
      <c r="Q223" s="86">
        <f t="shared" si="89"/>
        <v>2.4300000000000002</v>
      </c>
    </row>
    <row r="224" spans="1:17" x14ac:dyDescent="0.2">
      <c r="A224" s="199">
        <v>10</v>
      </c>
      <c r="B224" s="90" t="s">
        <v>431</v>
      </c>
      <c r="C224" s="194" t="str">
        <f t="shared" si="88"/>
        <v>LK.19.10</v>
      </c>
      <c r="D224" s="194" t="s">
        <v>880</v>
      </c>
      <c r="E224" s="213">
        <v>4</v>
      </c>
      <c r="F224" s="322"/>
      <c r="G224" s="195" t="s">
        <v>664</v>
      </c>
      <c r="H224" s="195" t="s">
        <v>665</v>
      </c>
      <c r="I224" s="196" t="s">
        <v>663</v>
      </c>
      <c r="J224" s="197">
        <f>'LK 19'!F12</f>
        <v>52.445599999999999</v>
      </c>
      <c r="K224" s="197">
        <f>'LK 19'!G12</f>
        <v>54</v>
      </c>
      <c r="L224" s="197">
        <f>'LK 19'!H12</f>
        <v>54</v>
      </c>
      <c r="M224" s="197">
        <f>'LK 19'!I12</f>
        <v>32.130000000000003</v>
      </c>
      <c r="N224" s="198">
        <f t="shared" si="86"/>
        <v>54</v>
      </c>
      <c r="O224" s="198">
        <f t="shared" si="87"/>
        <v>192.57560000000001</v>
      </c>
      <c r="P224" s="221">
        <f>'LK 19'!D12</f>
        <v>63</v>
      </c>
      <c r="Q224" s="86">
        <f t="shared" si="89"/>
        <v>2.4300000000000002</v>
      </c>
    </row>
    <row r="225" spans="1:17" x14ac:dyDescent="0.2">
      <c r="A225" s="199">
        <v>11</v>
      </c>
      <c r="B225" s="90" t="s">
        <v>432</v>
      </c>
      <c r="C225" s="194" t="str">
        <f t="shared" si="88"/>
        <v>LK.19.11</v>
      </c>
      <c r="D225" s="194" t="s">
        <v>881</v>
      </c>
      <c r="E225" s="213">
        <v>4</v>
      </c>
      <c r="F225" s="322"/>
      <c r="G225" s="195" t="s">
        <v>664</v>
      </c>
      <c r="H225" s="195" t="s">
        <v>662</v>
      </c>
      <c r="I225" s="196" t="s">
        <v>663</v>
      </c>
      <c r="J225" s="197">
        <f>'LK 19'!F13</f>
        <v>52.445599999999999</v>
      </c>
      <c r="K225" s="197">
        <f>'LK 19'!G13</f>
        <v>54</v>
      </c>
      <c r="L225" s="197">
        <f>'LK 19'!H13</f>
        <v>54</v>
      </c>
      <c r="M225" s="197">
        <f>'LK 19'!I13</f>
        <v>28.040625000399999</v>
      </c>
      <c r="N225" s="198">
        <f t="shared" si="86"/>
        <v>54</v>
      </c>
      <c r="O225" s="198">
        <f t="shared" si="87"/>
        <v>188.4862250004</v>
      </c>
      <c r="P225" s="221">
        <f>'LK 19'!D13</f>
        <v>63</v>
      </c>
      <c r="Q225" s="86">
        <f t="shared" si="89"/>
        <v>2.4300000000000002</v>
      </c>
    </row>
    <row r="226" spans="1:17" x14ac:dyDescent="0.2">
      <c r="A226" s="199">
        <v>12</v>
      </c>
      <c r="B226" s="90" t="s">
        <v>433</v>
      </c>
      <c r="C226" s="194" t="str">
        <f t="shared" si="88"/>
        <v>LK.19.12</v>
      </c>
      <c r="D226" s="194" t="s">
        <v>882</v>
      </c>
      <c r="E226" s="213">
        <v>4</v>
      </c>
      <c r="F226" s="322"/>
      <c r="G226" s="195" t="s">
        <v>664</v>
      </c>
      <c r="H226" s="195" t="s">
        <v>683</v>
      </c>
      <c r="I226" s="196" t="s">
        <v>663</v>
      </c>
      <c r="J226" s="197">
        <f>'LK 19'!F14</f>
        <v>52.445599999999999</v>
      </c>
      <c r="K226" s="197">
        <f>'LK 19'!G14</f>
        <v>54</v>
      </c>
      <c r="L226" s="197">
        <f>'LK 19'!H14</f>
        <v>54</v>
      </c>
      <c r="M226" s="197">
        <f>'LK 19'!I14</f>
        <v>28.040625000399999</v>
      </c>
      <c r="N226" s="198">
        <f t="shared" si="86"/>
        <v>54</v>
      </c>
      <c r="O226" s="198">
        <f t="shared" si="87"/>
        <v>188.4862250004</v>
      </c>
      <c r="P226" s="221">
        <f>'LK 19'!D14</f>
        <v>63</v>
      </c>
      <c r="Q226" s="86">
        <f t="shared" si="89"/>
        <v>2.4300000000000002</v>
      </c>
    </row>
    <row r="227" spans="1:17" x14ac:dyDescent="0.2">
      <c r="A227" s="199">
        <v>13</v>
      </c>
      <c r="B227" s="90" t="s">
        <v>434</v>
      </c>
      <c r="C227" s="194" t="str">
        <f t="shared" si="88"/>
        <v>LK.19.13</v>
      </c>
      <c r="D227" s="194" t="s">
        <v>883</v>
      </c>
      <c r="E227" s="213">
        <v>4</v>
      </c>
      <c r="F227" s="322"/>
      <c r="G227" s="195" t="s">
        <v>664</v>
      </c>
      <c r="H227" s="195" t="s">
        <v>842</v>
      </c>
      <c r="I227" s="196" t="s">
        <v>663</v>
      </c>
      <c r="J227" s="197">
        <f>'LK 19'!F15</f>
        <v>52.445599999999999</v>
      </c>
      <c r="K227" s="197">
        <f>'LK 19'!G15</f>
        <v>54</v>
      </c>
      <c r="L227" s="197">
        <f>'LK 19'!H15</f>
        <v>54</v>
      </c>
      <c r="M227" s="197">
        <f>'LK 19'!I15</f>
        <v>32.130000000000003</v>
      </c>
      <c r="N227" s="198">
        <f t="shared" si="86"/>
        <v>54</v>
      </c>
      <c r="O227" s="198">
        <f t="shared" si="87"/>
        <v>192.57560000000001</v>
      </c>
      <c r="P227" s="221">
        <f>'LK 19'!D15</f>
        <v>63</v>
      </c>
      <c r="Q227" s="86">
        <f t="shared" si="89"/>
        <v>2.4300000000000002</v>
      </c>
    </row>
    <row r="228" spans="1:17" x14ac:dyDescent="0.2">
      <c r="A228" s="199">
        <v>14</v>
      </c>
      <c r="B228" s="90" t="s">
        <v>435</v>
      </c>
      <c r="C228" s="194" t="str">
        <f t="shared" si="88"/>
        <v>LK.19.14</v>
      </c>
      <c r="D228" s="194" t="s">
        <v>884</v>
      </c>
      <c r="E228" s="213">
        <v>4</v>
      </c>
      <c r="F228" s="322"/>
      <c r="G228" s="195" t="s">
        <v>664</v>
      </c>
      <c r="H228" s="195" t="s">
        <v>856</v>
      </c>
      <c r="I228" s="196" t="s">
        <v>663</v>
      </c>
      <c r="J228" s="197">
        <f>'LK 19'!F16</f>
        <v>52.445599999999999</v>
      </c>
      <c r="K228" s="197">
        <f>'LK 19'!G16</f>
        <v>54</v>
      </c>
      <c r="L228" s="197">
        <f>'LK 19'!H16</f>
        <v>54</v>
      </c>
      <c r="M228" s="197">
        <f>'LK 19'!I16</f>
        <v>32.130000000000003</v>
      </c>
      <c r="N228" s="198">
        <f t="shared" si="86"/>
        <v>54</v>
      </c>
      <c r="O228" s="198">
        <f t="shared" si="87"/>
        <v>192.57560000000001</v>
      </c>
      <c r="P228" s="221">
        <f>'LK 19'!D16</f>
        <v>63</v>
      </c>
      <c r="Q228" s="86">
        <f t="shared" si="89"/>
        <v>2.4300000000000002</v>
      </c>
    </row>
    <row r="229" spans="1:17" ht="13.5" thickBot="1" x14ac:dyDescent="0.25">
      <c r="A229" s="199">
        <v>15</v>
      </c>
      <c r="B229" s="90" t="s">
        <v>436</v>
      </c>
      <c r="C229" s="194" t="str">
        <f t="shared" si="88"/>
        <v>LK.19.15</v>
      </c>
      <c r="D229" s="194" t="s">
        <v>885</v>
      </c>
      <c r="E229" s="213">
        <v>4</v>
      </c>
      <c r="F229" s="323"/>
      <c r="G229" s="210" t="s">
        <v>661</v>
      </c>
      <c r="H229" s="210" t="s">
        <v>662</v>
      </c>
      <c r="I229" s="211" t="s">
        <v>663</v>
      </c>
      <c r="J229" s="197">
        <f>'LK 19'!F17</f>
        <v>75.257303132000004</v>
      </c>
      <c r="K229" s="197">
        <f>'LK 19'!G17</f>
        <v>81.348653431000002</v>
      </c>
      <c r="L229" s="197">
        <f>'LK 19'!H17</f>
        <v>81.348653431000002</v>
      </c>
      <c r="M229" s="197">
        <f>'LK 19'!I17</f>
        <v>51.209205490999999</v>
      </c>
      <c r="N229" s="198">
        <f t="shared" si="86"/>
        <v>81.348653431000002</v>
      </c>
      <c r="O229" s="198">
        <f t="shared" si="87"/>
        <v>289.16381548499999</v>
      </c>
      <c r="P229" s="221">
        <f>'LK 19'!D17</f>
        <v>96.7</v>
      </c>
      <c r="Q229" s="86">
        <f t="shared" si="89"/>
        <v>2.4300000000000002</v>
      </c>
    </row>
    <row r="230" spans="1:17" x14ac:dyDescent="0.2">
      <c r="A230" s="189"/>
      <c r="B230" s="324" t="s">
        <v>78</v>
      </c>
      <c r="C230" s="325"/>
      <c r="D230" s="325"/>
      <c r="E230" s="326"/>
      <c r="F230" s="216"/>
      <c r="G230" s="190"/>
      <c r="H230" s="190"/>
      <c r="I230" s="191"/>
      <c r="J230" s="192">
        <f>SUM(J231:J245)</f>
        <v>954.61265313199976</v>
      </c>
      <c r="K230" s="192">
        <f>SUM(K231:K245)</f>
        <v>989.90000000000009</v>
      </c>
      <c r="L230" s="192">
        <f>SUM(L231:L245)</f>
        <v>989.90000000000009</v>
      </c>
      <c r="M230" s="192">
        <f>SUM(M231:M245)</f>
        <v>581.1962500006</v>
      </c>
      <c r="N230" s="200">
        <f>MAX(J230:M230)</f>
        <v>989.90000000000009</v>
      </c>
      <c r="O230" s="192">
        <f>SUM(O231:O245)</f>
        <v>3515.6089031325992</v>
      </c>
      <c r="P230" s="220">
        <f>+SUM(P231:P245)</f>
        <v>1214.4699999999998</v>
      </c>
      <c r="Q230" s="223">
        <f>+SUM(Q231:Q245)</f>
        <v>36.450000000000003</v>
      </c>
    </row>
    <row r="231" spans="1:17" x14ac:dyDescent="0.2">
      <c r="A231" s="193">
        <v>1</v>
      </c>
      <c r="B231" s="90" t="s">
        <v>437</v>
      </c>
      <c r="C231" s="194" t="str">
        <f>+B231</f>
        <v>LK.20.1</v>
      </c>
      <c r="D231" s="194" t="s">
        <v>837</v>
      </c>
      <c r="E231" s="213">
        <v>4</v>
      </c>
      <c r="F231" s="321" t="s">
        <v>1116</v>
      </c>
      <c r="G231" s="210" t="s">
        <v>661</v>
      </c>
      <c r="H231" s="210" t="s">
        <v>662</v>
      </c>
      <c r="I231" s="211" t="s">
        <v>681</v>
      </c>
      <c r="J231" s="197">
        <f>'LK 20'!F3</f>
        <v>75.257303132000004</v>
      </c>
      <c r="K231" s="197">
        <f>'LK 20'!G3</f>
        <v>81.3</v>
      </c>
      <c r="L231" s="197">
        <f>'LK 20'!H3</f>
        <v>81.3</v>
      </c>
      <c r="M231" s="197">
        <f>'LK 20'!I3</f>
        <v>51.2</v>
      </c>
      <c r="N231" s="198">
        <f t="shared" ref="N231:N245" si="90">+MAX(J231:M231)</f>
        <v>81.3</v>
      </c>
      <c r="O231" s="198">
        <f t="shared" ref="O231:O245" si="91">+SUM(J231:M231)</f>
        <v>289.05730313200002</v>
      </c>
      <c r="P231" s="221">
        <f>'LK 20'!D3</f>
        <v>97.84</v>
      </c>
      <c r="Q231" s="86">
        <f>0.81*3</f>
        <v>2.4300000000000002</v>
      </c>
    </row>
    <row r="232" spans="1:17" x14ac:dyDescent="0.2">
      <c r="A232" s="193">
        <v>2</v>
      </c>
      <c r="B232" s="90" t="s">
        <v>438</v>
      </c>
      <c r="C232" s="194" t="str">
        <f t="shared" ref="C232:C245" si="92">+B232</f>
        <v>LK.20.2</v>
      </c>
      <c r="D232" s="194" t="s">
        <v>886</v>
      </c>
      <c r="E232" s="213">
        <v>4</v>
      </c>
      <c r="F232" s="322"/>
      <c r="G232" s="195" t="s">
        <v>664</v>
      </c>
      <c r="H232" s="195" t="s">
        <v>665</v>
      </c>
      <c r="I232" s="196" t="s">
        <v>681</v>
      </c>
      <c r="J232" s="197">
        <f>'LK 20'!F4</f>
        <v>52.445599999999999</v>
      </c>
      <c r="K232" s="197">
        <f>'LK 20'!G4</f>
        <v>54</v>
      </c>
      <c r="L232" s="197">
        <f>'LK 20'!H4</f>
        <v>54</v>
      </c>
      <c r="M232" s="197">
        <f>'LK 20'!I4</f>
        <v>32.1</v>
      </c>
      <c r="N232" s="198">
        <f t="shared" si="90"/>
        <v>54</v>
      </c>
      <c r="O232" s="198">
        <f t="shared" si="91"/>
        <v>192.54560000000001</v>
      </c>
      <c r="P232" s="221">
        <f>'LK 20'!D4</f>
        <v>63</v>
      </c>
      <c r="Q232" s="86">
        <f t="shared" ref="Q232:Q245" si="93">0.81*3</f>
        <v>2.4300000000000002</v>
      </c>
    </row>
    <row r="233" spans="1:17" x14ac:dyDescent="0.2">
      <c r="A233" s="193">
        <v>3</v>
      </c>
      <c r="B233" s="90" t="s">
        <v>439</v>
      </c>
      <c r="C233" s="194" t="str">
        <f t="shared" si="92"/>
        <v>LK.20.3</v>
      </c>
      <c r="D233" s="194" t="s">
        <v>887</v>
      </c>
      <c r="E233" s="213">
        <v>4</v>
      </c>
      <c r="F233" s="322"/>
      <c r="G233" s="195" t="s">
        <v>664</v>
      </c>
      <c r="H233" s="195" t="s">
        <v>665</v>
      </c>
      <c r="I233" s="196" t="s">
        <v>681</v>
      </c>
      <c r="J233" s="197">
        <f>'LK 20'!F5</f>
        <v>52.445599999999999</v>
      </c>
      <c r="K233" s="197">
        <f>'LK 20'!G5</f>
        <v>54</v>
      </c>
      <c r="L233" s="197">
        <f>'LK 20'!H5</f>
        <v>54</v>
      </c>
      <c r="M233" s="197">
        <f>'LK 20'!I5</f>
        <v>32.1</v>
      </c>
      <c r="N233" s="198">
        <f t="shared" si="90"/>
        <v>54</v>
      </c>
      <c r="O233" s="198">
        <f t="shared" si="91"/>
        <v>192.54560000000001</v>
      </c>
      <c r="P233" s="221">
        <f>'LK 20'!D5</f>
        <v>63</v>
      </c>
      <c r="Q233" s="86">
        <f t="shared" si="93"/>
        <v>2.4300000000000002</v>
      </c>
    </row>
    <row r="234" spans="1:17" x14ac:dyDescent="0.2">
      <c r="A234" s="193">
        <v>4</v>
      </c>
      <c r="B234" s="90" t="s">
        <v>440</v>
      </c>
      <c r="C234" s="194" t="str">
        <f t="shared" si="92"/>
        <v>LK.20.4</v>
      </c>
      <c r="D234" s="194" t="s">
        <v>888</v>
      </c>
      <c r="E234" s="213">
        <v>4</v>
      </c>
      <c r="F234" s="322"/>
      <c r="G234" s="195" t="s">
        <v>664</v>
      </c>
      <c r="H234" s="195" t="s">
        <v>665</v>
      </c>
      <c r="I234" s="196" t="s">
        <v>681</v>
      </c>
      <c r="J234" s="197">
        <f>'LK 20'!F6</f>
        <v>52.445599999999999</v>
      </c>
      <c r="K234" s="197">
        <f>'LK 20'!G6</f>
        <v>54</v>
      </c>
      <c r="L234" s="197">
        <f>'LK 20'!H6</f>
        <v>54</v>
      </c>
      <c r="M234" s="197">
        <f>'LK 20'!I6</f>
        <v>28.0406250003</v>
      </c>
      <c r="N234" s="198">
        <f t="shared" si="90"/>
        <v>54</v>
      </c>
      <c r="O234" s="198">
        <f t="shared" si="91"/>
        <v>188.48622500030001</v>
      </c>
      <c r="P234" s="221">
        <f>'LK 20'!D6</f>
        <v>63</v>
      </c>
      <c r="Q234" s="86">
        <f t="shared" si="93"/>
        <v>2.4300000000000002</v>
      </c>
    </row>
    <row r="235" spans="1:17" x14ac:dyDescent="0.2">
      <c r="A235" s="193">
        <v>5</v>
      </c>
      <c r="B235" s="90" t="s">
        <v>441</v>
      </c>
      <c r="C235" s="194" t="str">
        <f t="shared" si="92"/>
        <v>LK.20.5</v>
      </c>
      <c r="D235" s="194" t="s">
        <v>889</v>
      </c>
      <c r="E235" s="213">
        <v>4</v>
      </c>
      <c r="F235" s="322"/>
      <c r="G235" s="195" t="s">
        <v>664</v>
      </c>
      <c r="H235" s="195" t="s">
        <v>665</v>
      </c>
      <c r="I235" s="196" t="s">
        <v>681</v>
      </c>
      <c r="J235" s="197">
        <f>'LK 20'!F7</f>
        <v>52.445599999999999</v>
      </c>
      <c r="K235" s="197">
        <f>'LK 20'!G7</f>
        <v>54</v>
      </c>
      <c r="L235" s="197">
        <f>'LK 20'!H7</f>
        <v>54</v>
      </c>
      <c r="M235" s="197">
        <f>'LK 20'!I7</f>
        <v>28.0406250003</v>
      </c>
      <c r="N235" s="198">
        <f t="shared" si="90"/>
        <v>54</v>
      </c>
      <c r="O235" s="198">
        <f t="shared" si="91"/>
        <v>188.48622500030001</v>
      </c>
      <c r="P235" s="221">
        <f>'LK 20'!D7</f>
        <v>63</v>
      </c>
      <c r="Q235" s="86">
        <f t="shared" si="93"/>
        <v>2.4300000000000002</v>
      </c>
    </row>
    <row r="236" spans="1:17" x14ac:dyDescent="0.2">
      <c r="A236" s="193">
        <v>6</v>
      </c>
      <c r="B236" s="90" t="s">
        <v>442</v>
      </c>
      <c r="C236" s="194" t="str">
        <f t="shared" si="92"/>
        <v>LK.20.6</v>
      </c>
      <c r="D236" s="194" t="s">
        <v>890</v>
      </c>
      <c r="E236" s="213">
        <v>4</v>
      </c>
      <c r="F236" s="322"/>
      <c r="G236" s="195" t="s">
        <v>664</v>
      </c>
      <c r="H236" s="195" t="s">
        <v>662</v>
      </c>
      <c r="I236" s="196" t="s">
        <v>681</v>
      </c>
      <c r="J236" s="197">
        <f>'LK 20'!F8</f>
        <v>52.445599999999999</v>
      </c>
      <c r="K236" s="197">
        <f>'LK 20'!G8</f>
        <v>54</v>
      </c>
      <c r="L236" s="197">
        <f>'LK 20'!H8</f>
        <v>54</v>
      </c>
      <c r="M236" s="197">
        <f>'LK 20'!I8</f>
        <v>32.130000000000003</v>
      </c>
      <c r="N236" s="198">
        <f t="shared" si="90"/>
        <v>54</v>
      </c>
      <c r="O236" s="198">
        <f t="shared" si="91"/>
        <v>192.57560000000001</v>
      </c>
      <c r="P236" s="221">
        <f>'LK 20'!D8</f>
        <v>63</v>
      </c>
      <c r="Q236" s="86">
        <f t="shared" si="93"/>
        <v>2.4300000000000002</v>
      </c>
    </row>
    <row r="237" spans="1:17" x14ac:dyDescent="0.2">
      <c r="A237" s="193">
        <v>7</v>
      </c>
      <c r="B237" s="90" t="s">
        <v>443</v>
      </c>
      <c r="C237" s="194" t="str">
        <f t="shared" si="92"/>
        <v>LK.20.7</v>
      </c>
      <c r="D237" s="194" t="s">
        <v>878</v>
      </c>
      <c r="E237" s="213">
        <v>4</v>
      </c>
      <c r="F237" s="322"/>
      <c r="G237" s="195" t="s">
        <v>664</v>
      </c>
      <c r="H237" s="195" t="s">
        <v>683</v>
      </c>
      <c r="I237" s="196" t="s">
        <v>681</v>
      </c>
      <c r="J237" s="197">
        <f>'LK 20'!F9</f>
        <v>52.445599999999999</v>
      </c>
      <c r="K237" s="197">
        <f>'LK 20'!G9</f>
        <v>54</v>
      </c>
      <c r="L237" s="197">
        <f>'LK 20'!H9</f>
        <v>54</v>
      </c>
      <c r="M237" s="197">
        <f>'LK 20'!I9</f>
        <v>32.130000000000003</v>
      </c>
      <c r="N237" s="198">
        <f t="shared" si="90"/>
        <v>54</v>
      </c>
      <c r="O237" s="198">
        <f t="shared" si="91"/>
        <v>192.57560000000001</v>
      </c>
      <c r="P237" s="221">
        <f>'LK 20'!D9</f>
        <v>63</v>
      </c>
      <c r="Q237" s="86">
        <f t="shared" si="93"/>
        <v>2.4300000000000002</v>
      </c>
    </row>
    <row r="238" spans="1:17" x14ac:dyDescent="0.2">
      <c r="A238" s="199">
        <v>8</v>
      </c>
      <c r="B238" s="90" t="s">
        <v>444</v>
      </c>
      <c r="C238" s="194" t="str">
        <f t="shared" si="92"/>
        <v>LK.20.8</v>
      </c>
      <c r="D238" s="194" t="s">
        <v>891</v>
      </c>
      <c r="E238" s="213">
        <v>4</v>
      </c>
      <c r="F238" s="323"/>
      <c r="G238" s="210" t="s">
        <v>661</v>
      </c>
      <c r="H238" s="210" t="s">
        <v>662</v>
      </c>
      <c r="I238" s="211" t="s">
        <v>681</v>
      </c>
      <c r="J238" s="197">
        <f>'LK 20'!F10</f>
        <v>52.681750000000001</v>
      </c>
      <c r="K238" s="197">
        <f>'LK 20'!G10</f>
        <v>54</v>
      </c>
      <c r="L238" s="197">
        <f>'LK 20'!H10</f>
        <v>54</v>
      </c>
      <c r="M238" s="197">
        <f>'LK 20'!I10</f>
        <v>27.855</v>
      </c>
      <c r="N238" s="198">
        <f t="shared" si="90"/>
        <v>54</v>
      </c>
      <c r="O238" s="198">
        <f t="shared" si="91"/>
        <v>188.53674999999998</v>
      </c>
      <c r="P238" s="221">
        <f>'LK 20'!D10</f>
        <v>91</v>
      </c>
      <c r="Q238" s="86">
        <f t="shared" si="93"/>
        <v>2.4300000000000002</v>
      </c>
    </row>
    <row r="239" spans="1:17" x14ac:dyDescent="0.2">
      <c r="A239" s="199">
        <v>9</v>
      </c>
      <c r="B239" s="90" t="s">
        <v>445</v>
      </c>
      <c r="C239" s="194" t="str">
        <f t="shared" si="92"/>
        <v>LK.20.9</v>
      </c>
      <c r="D239" s="194" t="s">
        <v>892</v>
      </c>
      <c r="E239" s="213">
        <v>4</v>
      </c>
      <c r="F239" s="321" t="s">
        <v>1117</v>
      </c>
      <c r="G239" s="210" t="s">
        <v>661</v>
      </c>
      <c r="H239" s="210" t="s">
        <v>662</v>
      </c>
      <c r="I239" s="211" t="s">
        <v>663</v>
      </c>
      <c r="J239" s="197">
        <f>'LK 20'!F11</f>
        <v>68.099999999999994</v>
      </c>
      <c r="K239" s="197">
        <f>'LK 20'!G11</f>
        <v>69.599999999999994</v>
      </c>
      <c r="L239" s="197">
        <f>'LK 20'!H11</f>
        <v>69.599999999999994</v>
      </c>
      <c r="M239" s="197">
        <f>'LK 20'!I11</f>
        <v>37.9</v>
      </c>
      <c r="N239" s="198">
        <f t="shared" si="90"/>
        <v>69.599999999999994</v>
      </c>
      <c r="O239" s="198">
        <f t="shared" si="91"/>
        <v>245.2</v>
      </c>
      <c r="P239" s="221">
        <f>'LK 20'!D11</f>
        <v>111.52</v>
      </c>
      <c r="Q239" s="86">
        <f t="shared" si="93"/>
        <v>2.4300000000000002</v>
      </c>
    </row>
    <row r="240" spans="1:17" x14ac:dyDescent="0.2">
      <c r="A240" s="199">
        <v>10</v>
      </c>
      <c r="B240" s="90" t="s">
        <v>446</v>
      </c>
      <c r="C240" s="194" t="str">
        <f t="shared" si="92"/>
        <v>LK.20.10</v>
      </c>
      <c r="D240" s="194" t="s">
        <v>893</v>
      </c>
      <c r="E240" s="213">
        <v>4</v>
      </c>
      <c r="F240" s="322"/>
      <c r="G240" s="195" t="s">
        <v>664</v>
      </c>
      <c r="H240" s="195" t="s">
        <v>665</v>
      </c>
      <c r="I240" s="196" t="s">
        <v>663</v>
      </c>
      <c r="J240" s="197">
        <f>'LK 20'!F12</f>
        <v>67.8</v>
      </c>
      <c r="K240" s="197">
        <f>'LK 20'!G12</f>
        <v>69.599999999999994</v>
      </c>
      <c r="L240" s="197">
        <f>'LK 20'!H12</f>
        <v>69.599999999999994</v>
      </c>
      <c r="M240" s="197">
        <f>'LK 20'!I12</f>
        <v>42.7</v>
      </c>
      <c r="N240" s="198">
        <f t="shared" si="90"/>
        <v>69.599999999999994</v>
      </c>
      <c r="O240" s="198">
        <f t="shared" si="91"/>
        <v>249.7</v>
      </c>
      <c r="P240" s="221">
        <f>'LK 20'!D12</f>
        <v>79.67</v>
      </c>
      <c r="Q240" s="86">
        <f t="shared" si="93"/>
        <v>2.4300000000000002</v>
      </c>
    </row>
    <row r="241" spans="1:17" x14ac:dyDescent="0.2">
      <c r="A241" s="199">
        <v>11</v>
      </c>
      <c r="B241" s="90" t="s">
        <v>447</v>
      </c>
      <c r="C241" s="194" t="str">
        <f t="shared" si="92"/>
        <v>LK.20.11</v>
      </c>
      <c r="D241" s="194" t="s">
        <v>894</v>
      </c>
      <c r="E241" s="213">
        <v>4</v>
      </c>
      <c r="F241" s="322"/>
      <c r="G241" s="195" t="s">
        <v>664</v>
      </c>
      <c r="H241" s="195" t="s">
        <v>665</v>
      </c>
      <c r="I241" s="196" t="s">
        <v>663</v>
      </c>
      <c r="J241" s="197">
        <f>'LK 20'!F13</f>
        <v>67.8</v>
      </c>
      <c r="K241" s="197">
        <f>'LK 20'!G13</f>
        <v>69.599999999999994</v>
      </c>
      <c r="L241" s="197">
        <f>'LK 20'!H13</f>
        <v>69.599999999999994</v>
      </c>
      <c r="M241" s="197">
        <f>'LK 20'!I13</f>
        <v>38.1</v>
      </c>
      <c r="N241" s="198">
        <f t="shared" si="90"/>
        <v>69.599999999999994</v>
      </c>
      <c r="O241" s="198">
        <f t="shared" si="91"/>
        <v>245.09999999999997</v>
      </c>
      <c r="P241" s="221">
        <f>'LK 20'!D13</f>
        <v>79.67</v>
      </c>
      <c r="Q241" s="86">
        <f t="shared" si="93"/>
        <v>2.4300000000000002</v>
      </c>
    </row>
    <row r="242" spans="1:17" x14ac:dyDescent="0.2">
      <c r="A242" s="199">
        <v>12</v>
      </c>
      <c r="B242" s="90" t="s">
        <v>448</v>
      </c>
      <c r="C242" s="194" t="str">
        <f t="shared" si="92"/>
        <v>LK.20.12</v>
      </c>
      <c r="D242" s="194" t="s">
        <v>895</v>
      </c>
      <c r="E242" s="213">
        <v>4</v>
      </c>
      <c r="F242" s="322"/>
      <c r="G242" s="195" t="s">
        <v>664</v>
      </c>
      <c r="H242" s="195" t="s">
        <v>662</v>
      </c>
      <c r="I242" s="196" t="s">
        <v>663</v>
      </c>
      <c r="J242" s="197">
        <f>'LK 20'!F14</f>
        <v>67.8</v>
      </c>
      <c r="K242" s="197">
        <f>'LK 20'!G14</f>
        <v>69.599999999999994</v>
      </c>
      <c r="L242" s="197">
        <f>'LK 20'!H14</f>
        <v>69.599999999999994</v>
      </c>
      <c r="M242" s="197">
        <f>'LK 20'!I14</f>
        <v>38.1</v>
      </c>
      <c r="N242" s="198">
        <f t="shared" si="90"/>
        <v>69.599999999999994</v>
      </c>
      <c r="O242" s="198">
        <f t="shared" si="91"/>
        <v>245.09999999999997</v>
      </c>
      <c r="P242" s="221">
        <f>'LK 20'!D14</f>
        <v>79.67</v>
      </c>
      <c r="Q242" s="86">
        <f t="shared" si="93"/>
        <v>2.4300000000000002</v>
      </c>
    </row>
    <row r="243" spans="1:17" x14ac:dyDescent="0.2">
      <c r="A243" s="199">
        <v>13</v>
      </c>
      <c r="B243" s="90" t="s">
        <v>449</v>
      </c>
      <c r="C243" s="194" t="str">
        <f t="shared" si="92"/>
        <v>LK.20.13</v>
      </c>
      <c r="D243" s="194" t="s">
        <v>896</v>
      </c>
      <c r="E243" s="213">
        <v>4</v>
      </c>
      <c r="F243" s="322"/>
      <c r="G243" s="195" t="s">
        <v>664</v>
      </c>
      <c r="H243" s="195" t="s">
        <v>683</v>
      </c>
      <c r="I243" s="196" t="s">
        <v>663</v>
      </c>
      <c r="J243" s="197">
        <f>'LK 20'!F15</f>
        <v>67.8</v>
      </c>
      <c r="K243" s="197">
        <f>'LK 20'!G15</f>
        <v>69.599999999999994</v>
      </c>
      <c r="L243" s="197">
        <f>'LK 20'!H15</f>
        <v>69.599999999999994</v>
      </c>
      <c r="M243" s="197">
        <f>'LK 20'!I15</f>
        <v>42.7</v>
      </c>
      <c r="N243" s="198">
        <f t="shared" si="90"/>
        <v>69.599999999999994</v>
      </c>
      <c r="O243" s="198">
        <f t="shared" si="91"/>
        <v>249.7</v>
      </c>
      <c r="P243" s="221">
        <f>'LK 20'!D15</f>
        <v>79.67</v>
      </c>
      <c r="Q243" s="86">
        <f t="shared" si="93"/>
        <v>2.4300000000000002</v>
      </c>
    </row>
    <row r="244" spans="1:17" x14ac:dyDescent="0.2">
      <c r="A244" s="199">
        <v>14</v>
      </c>
      <c r="B244" s="90" t="s">
        <v>450</v>
      </c>
      <c r="C244" s="194" t="str">
        <f t="shared" si="92"/>
        <v>LK.20.14</v>
      </c>
      <c r="D244" s="194" t="s">
        <v>897</v>
      </c>
      <c r="E244" s="213">
        <v>4</v>
      </c>
      <c r="F244" s="322"/>
      <c r="G244" s="195" t="s">
        <v>664</v>
      </c>
      <c r="H244" s="195" t="s">
        <v>842</v>
      </c>
      <c r="I244" s="196" t="s">
        <v>663</v>
      </c>
      <c r="J244" s="197">
        <f>'LK 20'!F16</f>
        <v>67.8</v>
      </c>
      <c r="K244" s="197">
        <f>'LK 20'!G16</f>
        <v>69.599999999999994</v>
      </c>
      <c r="L244" s="197">
        <f>'LK 20'!H16</f>
        <v>69.599999999999994</v>
      </c>
      <c r="M244" s="197">
        <f>'LK 20'!I16</f>
        <v>42.7</v>
      </c>
      <c r="N244" s="198">
        <f t="shared" si="90"/>
        <v>69.599999999999994</v>
      </c>
      <c r="O244" s="198">
        <f t="shared" si="91"/>
        <v>249.7</v>
      </c>
      <c r="P244" s="221">
        <f>'LK 20'!D16</f>
        <v>79.67</v>
      </c>
      <c r="Q244" s="86">
        <f t="shared" si="93"/>
        <v>2.4300000000000002</v>
      </c>
    </row>
    <row r="245" spans="1:17" ht="13.5" thickBot="1" x14ac:dyDescent="0.25">
      <c r="A245" s="199">
        <v>15</v>
      </c>
      <c r="B245" s="90" t="s">
        <v>451</v>
      </c>
      <c r="C245" s="194" t="str">
        <f t="shared" si="92"/>
        <v>LK.20.15</v>
      </c>
      <c r="D245" s="194" t="s">
        <v>898</v>
      </c>
      <c r="E245" s="213">
        <v>4</v>
      </c>
      <c r="F245" s="323"/>
      <c r="G245" s="210" t="s">
        <v>661</v>
      </c>
      <c r="H245" s="210" t="s">
        <v>662</v>
      </c>
      <c r="I245" s="211" t="s">
        <v>663</v>
      </c>
      <c r="J245" s="197">
        <f>'LK 20'!F17</f>
        <v>104.9</v>
      </c>
      <c r="K245" s="197">
        <f>'LK 20'!G17</f>
        <v>113</v>
      </c>
      <c r="L245" s="197">
        <f>'LK 20'!H17</f>
        <v>113</v>
      </c>
      <c r="M245" s="197">
        <f>'LK 20'!I17</f>
        <v>75.400000000000006</v>
      </c>
      <c r="N245" s="198">
        <f t="shared" si="90"/>
        <v>113</v>
      </c>
      <c r="O245" s="198">
        <f t="shared" si="91"/>
        <v>406.29999999999995</v>
      </c>
      <c r="P245" s="221">
        <f>'LK 20'!D17</f>
        <v>137.76</v>
      </c>
      <c r="Q245" s="86">
        <f t="shared" si="93"/>
        <v>2.4300000000000002</v>
      </c>
    </row>
    <row r="246" spans="1:17" x14ac:dyDescent="0.2">
      <c r="A246" s="189"/>
      <c r="B246" s="324" t="s">
        <v>81</v>
      </c>
      <c r="C246" s="325"/>
      <c r="D246" s="325"/>
      <c r="E246" s="326"/>
      <c r="F246" s="216"/>
      <c r="G246" s="190"/>
      <c r="H246" s="190"/>
      <c r="I246" s="191"/>
      <c r="J246" s="192">
        <f>SUM(J247:J259)</f>
        <v>897.45190000060018</v>
      </c>
      <c r="K246" s="192">
        <f>SUM(K247:K259)</f>
        <v>922.99999999960039</v>
      </c>
      <c r="L246" s="192">
        <f>SUM(L247:L259)</f>
        <v>922.99999999960039</v>
      </c>
      <c r="M246" s="192">
        <f>SUM(M247:M259)</f>
        <v>512.38750000210007</v>
      </c>
      <c r="N246" s="192">
        <f>MAX(J246:M246)</f>
        <v>922.99999999960039</v>
      </c>
      <c r="O246" s="192">
        <f>SUM(O247:O259)</f>
        <v>3255.8394000019007</v>
      </c>
      <c r="P246" s="220">
        <f>+SUM(P247:P259)</f>
        <v>1185</v>
      </c>
      <c r="Q246" s="223">
        <f>+SUM(Q247:Q259)</f>
        <v>31.59</v>
      </c>
    </row>
    <row r="247" spans="1:17" x14ac:dyDescent="0.2">
      <c r="A247" s="193">
        <v>1</v>
      </c>
      <c r="B247" s="90" t="s">
        <v>452</v>
      </c>
      <c r="C247" s="194" t="str">
        <f>+B247</f>
        <v>LK.21-1</v>
      </c>
      <c r="D247" s="194" t="s">
        <v>899</v>
      </c>
      <c r="E247" s="213">
        <v>4</v>
      </c>
      <c r="F247" s="321" t="s">
        <v>1118</v>
      </c>
      <c r="G247" s="210" t="s">
        <v>661</v>
      </c>
      <c r="H247" s="210" t="s">
        <v>662</v>
      </c>
      <c r="I247" s="211" t="s">
        <v>681</v>
      </c>
      <c r="J247" s="197">
        <f>'LK 21'!F3</f>
        <v>75.916750000600004</v>
      </c>
      <c r="K247" s="197">
        <f>'LK 21'!G3</f>
        <v>78.000000000900002</v>
      </c>
      <c r="L247" s="197">
        <f>'LK 21'!H3</f>
        <v>78.000000000900002</v>
      </c>
      <c r="M247" s="197">
        <f>'LK 21'!I3</f>
        <v>41.070000000599997</v>
      </c>
      <c r="N247" s="198">
        <f t="shared" ref="N247:N259" si="94">+MAX(J247:M247)</f>
        <v>78.000000000900002</v>
      </c>
      <c r="O247" s="198">
        <f t="shared" ref="O247:O259" si="95">+SUM(J247:M247)</f>
        <v>272.986750003</v>
      </c>
      <c r="P247" s="221">
        <f>'LK 21'!D3</f>
        <v>120</v>
      </c>
      <c r="Q247" s="86">
        <f>0.81*3</f>
        <v>2.4300000000000002</v>
      </c>
    </row>
    <row r="248" spans="1:17" x14ac:dyDescent="0.2">
      <c r="A248" s="193">
        <v>2</v>
      </c>
      <c r="B248" s="90" t="s">
        <v>453</v>
      </c>
      <c r="C248" s="194" t="str">
        <f t="shared" ref="C248:C259" si="96">+B248</f>
        <v>LK.21-2</v>
      </c>
      <c r="D248" s="194" t="s">
        <v>900</v>
      </c>
      <c r="E248" s="213">
        <v>4</v>
      </c>
      <c r="F248" s="322"/>
      <c r="G248" s="195" t="s">
        <v>664</v>
      </c>
      <c r="H248" s="195" t="s">
        <v>665</v>
      </c>
      <c r="I248" s="196" t="s">
        <v>681</v>
      </c>
      <c r="J248" s="197">
        <f>'LK 21'!F4</f>
        <v>75.695599999999999</v>
      </c>
      <c r="K248" s="197">
        <f>'LK 21'!G4</f>
        <v>78.000000000300005</v>
      </c>
      <c r="L248" s="197">
        <f>'LK 21'!H4</f>
        <v>78.000000000300005</v>
      </c>
      <c r="M248" s="197">
        <f>'LK 21'!I4</f>
        <v>41.255625000599998</v>
      </c>
      <c r="N248" s="198">
        <f t="shared" si="94"/>
        <v>78.000000000300005</v>
      </c>
      <c r="O248" s="198">
        <f t="shared" si="95"/>
        <v>272.95122500119999</v>
      </c>
      <c r="P248" s="221">
        <f>'LK 21'!D4</f>
        <v>90</v>
      </c>
      <c r="Q248" s="86">
        <f t="shared" ref="Q248:Q259" si="97">0.81*3</f>
        <v>2.4300000000000002</v>
      </c>
    </row>
    <row r="249" spans="1:17" x14ac:dyDescent="0.2">
      <c r="A249" s="193">
        <v>3</v>
      </c>
      <c r="B249" s="90" t="s">
        <v>454</v>
      </c>
      <c r="C249" s="194" t="str">
        <f t="shared" si="96"/>
        <v>LK.21-3</v>
      </c>
      <c r="D249" s="194" t="s">
        <v>901</v>
      </c>
      <c r="E249" s="213">
        <v>4</v>
      </c>
      <c r="F249" s="322"/>
      <c r="G249" s="195" t="s">
        <v>664</v>
      </c>
      <c r="H249" s="195" t="s">
        <v>665</v>
      </c>
      <c r="I249" s="196" t="s">
        <v>681</v>
      </c>
      <c r="J249" s="197">
        <f>'LK 21'!F5</f>
        <v>75.695599999999999</v>
      </c>
      <c r="K249" s="197">
        <f>'LK 21'!G5</f>
        <v>78.000000000300005</v>
      </c>
      <c r="L249" s="197">
        <f>'LK 21'!H5</f>
        <v>78.000000000300005</v>
      </c>
      <c r="M249" s="197">
        <f>'LK 21'!I5</f>
        <v>46.770000000300001</v>
      </c>
      <c r="N249" s="198">
        <f t="shared" si="94"/>
        <v>78.000000000300005</v>
      </c>
      <c r="O249" s="198">
        <f t="shared" si="95"/>
        <v>278.4656000009</v>
      </c>
      <c r="P249" s="221">
        <f>'LK 21'!D5</f>
        <v>90</v>
      </c>
      <c r="Q249" s="86">
        <f t="shared" si="97"/>
        <v>2.4300000000000002</v>
      </c>
    </row>
    <row r="250" spans="1:17" x14ac:dyDescent="0.2">
      <c r="A250" s="193">
        <v>4</v>
      </c>
      <c r="B250" s="90" t="s">
        <v>455</v>
      </c>
      <c r="C250" s="194" t="str">
        <f t="shared" si="96"/>
        <v>LK.21-4</v>
      </c>
      <c r="D250" s="194" t="s">
        <v>902</v>
      </c>
      <c r="E250" s="213">
        <v>4</v>
      </c>
      <c r="F250" s="322"/>
      <c r="G250" s="195" t="s">
        <v>664</v>
      </c>
      <c r="H250" s="195" t="s">
        <v>665</v>
      </c>
      <c r="I250" s="196" t="s">
        <v>681</v>
      </c>
      <c r="J250" s="197">
        <f>'LK 21'!F6</f>
        <v>75.695599999999999</v>
      </c>
      <c r="K250" s="197">
        <f>'LK 21'!G6</f>
        <v>78.000000000300005</v>
      </c>
      <c r="L250" s="197">
        <f>'LK 21'!H6</f>
        <v>78.000000000300005</v>
      </c>
      <c r="M250" s="197">
        <f>'LK 21'!I6</f>
        <v>46.770000000300001</v>
      </c>
      <c r="N250" s="198">
        <f t="shared" si="94"/>
        <v>78.000000000300005</v>
      </c>
      <c r="O250" s="198">
        <f t="shared" si="95"/>
        <v>278.4656000009</v>
      </c>
      <c r="P250" s="221">
        <f>'LK 21'!D6</f>
        <v>90</v>
      </c>
      <c r="Q250" s="86">
        <f t="shared" si="97"/>
        <v>2.4300000000000002</v>
      </c>
    </row>
    <row r="251" spans="1:17" x14ac:dyDescent="0.2">
      <c r="A251" s="193">
        <v>5</v>
      </c>
      <c r="B251" s="90" t="s">
        <v>456</v>
      </c>
      <c r="C251" s="194" t="str">
        <f t="shared" si="96"/>
        <v>LK.21-5</v>
      </c>
      <c r="D251" s="194" t="s">
        <v>903</v>
      </c>
      <c r="E251" s="213">
        <v>4</v>
      </c>
      <c r="F251" s="322"/>
      <c r="G251" s="195" t="s">
        <v>664</v>
      </c>
      <c r="H251" s="195" t="s">
        <v>665</v>
      </c>
      <c r="I251" s="196" t="s">
        <v>681</v>
      </c>
      <c r="J251" s="197">
        <f>'LK 21'!F7</f>
        <v>75.695599999999999</v>
      </c>
      <c r="K251" s="197">
        <f>'LK 21'!G7</f>
        <v>78.000000000300005</v>
      </c>
      <c r="L251" s="197">
        <f>'LK 21'!H7</f>
        <v>78.000000000300005</v>
      </c>
      <c r="M251" s="197">
        <f>'LK 21'!I7</f>
        <v>41.255625000599998</v>
      </c>
      <c r="N251" s="198">
        <f t="shared" si="94"/>
        <v>78.000000000300005</v>
      </c>
      <c r="O251" s="198">
        <f t="shared" si="95"/>
        <v>272.95122500119999</v>
      </c>
      <c r="P251" s="221">
        <f>'LK 21'!D7</f>
        <v>90</v>
      </c>
      <c r="Q251" s="86">
        <f t="shared" si="97"/>
        <v>2.4300000000000002</v>
      </c>
    </row>
    <row r="252" spans="1:17" x14ac:dyDescent="0.2">
      <c r="A252" s="193">
        <v>6</v>
      </c>
      <c r="B252" s="90" t="s">
        <v>457</v>
      </c>
      <c r="C252" s="194" t="str">
        <f t="shared" si="96"/>
        <v>LK.21-6</v>
      </c>
      <c r="D252" s="194" t="s">
        <v>904</v>
      </c>
      <c r="E252" s="213">
        <v>4</v>
      </c>
      <c r="F252" s="323"/>
      <c r="G252" s="210" t="s">
        <v>661</v>
      </c>
      <c r="H252" s="210" t="s">
        <v>662</v>
      </c>
      <c r="I252" s="211" t="s">
        <v>681</v>
      </c>
      <c r="J252" s="197">
        <f>'LK 21'!F8</f>
        <v>75.916749999999993</v>
      </c>
      <c r="K252" s="197">
        <f>'LK 21'!G8</f>
        <v>78.000000000300005</v>
      </c>
      <c r="L252" s="197">
        <f>'LK 21'!H8</f>
        <v>78.000000000300005</v>
      </c>
      <c r="M252" s="197">
        <f>'LK 21'!I8</f>
        <v>41.070000000299999</v>
      </c>
      <c r="N252" s="198">
        <f t="shared" si="94"/>
        <v>78.000000000300005</v>
      </c>
      <c r="O252" s="198">
        <f t="shared" si="95"/>
        <v>272.98675000090003</v>
      </c>
      <c r="P252" s="221">
        <f>'LK 21'!D8</f>
        <v>120</v>
      </c>
      <c r="Q252" s="86">
        <f t="shared" si="97"/>
        <v>2.4300000000000002</v>
      </c>
    </row>
    <row r="253" spans="1:17" x14ac:dyDescent="0.2">
      <c r="A253" s="193">
        <v>7</v>
      </c>
      <c r="B253" s="90" t="s">
        <v>458</v>
      </c>
      <c r="C253" s="194" t="str">
        <f t="shared" si="96"/>
        <v>LK.21-7</v>
      </c>
      <c r="D253" s="194" t="s">
        <v>905</v>
      </c>
      <c r="E253" s="213">
        <v>4</v>
      </c>
      <c r="F253" s="321" t="s">
        <v>1119</v>
      </c>
      <c r="G253" s="210" t="s">
        <v>661</v>
      </c>
      <c r="H253" s="210" t="s">
        <v>662</v>
      </c>
      <c r="I253" s="211" t="s">
        <v>663</v>
      </c>
      <c r="J253" s="197">
        <f>'LK 21'!F9</f>
        <v>63.415500000000002</v>
      </c>
      <c r="K253" s="197">
        <f>'LK 21'!G9</f>
        <v>64.999999999600007</v>
      </c>
      <c r="L253" s="197">
        <f>'LK 21'!H9</f>
        <v>64.999999999600007</v>
      </c>
      <c r="M253" s="197">
        <f>'LK 21'!I9</f>
        <v>34.225000000000001</v>
      </c>
      <c r="N253" s="198">
        <f t="shared" si="94"/>
        <v>64.999999999600007</v>
      </c>
      <c r="O253" s="198">
        <f t="shared" si="95"/>
        <v>227.64049999919999</v>
      </c>
      <c r="P253" s="221">
        <f>'LK 21'!D9</f>
        <v>105</v>
      </c>
      <c r="Q253" s="86">
        <f t="shared" si="97"/>
        <v>2.4300000000000002</v>
      </c>
    </row>
    <row r="254" spans="1:17" x14ac:dyDescent="0.2">
      <c r="A254" s="199">
        <v>8</v>
      </c>
      <c r="B254" s="90" t="s">
        <v>459</v>
      </c>
      <c r="C254" s="194" t="str">
        <f t="shared" si="96"/>
        <v>LK.21-8</v>
      </c>
      <c r="D254" s="194" t="s">
        <v>907</v>
      </c>
      <c r="E254" s="213">
        <v>4</v>
      </c>
      <c r="F254" s="322"/>
      <c r="G254" s="195" t="s">
        <v>664</v>
      </c>
      <c r="H254" s="195" t="s">
        <v>665</v>
      </c>
      <c r="I254" s="196" t="s">
        <v>663</v>
      </c>
      <c r="J254" s="197">
        <f>'LK 21'!F10</f>
        <v>63.196849999999998</v>
      </c>
      <c r="K254" s="197">
        <f>'LK 21'!G10</f>
        <v>64.999999999600007</v>
      </c>
      <c r="L254" s="197">
        <f>'LK 21'!H10</f>
        <v>64.999999999600007</v>
      </c>
      <c r="M254" s="197">
        <f>'LK 21'!I10</f>
        <v>34.410625000300001</v>
      </c>
      <c r="N254" s="198">
        <f t="shared" si="94"/>
        <v>64.999999999600007</v>
      </c>
      <c r="O254" s="198">
        <f t="shared" si="95"/>
        <v>227.60747499950003</v>
      </c>
      <c r="P254" s="221">
        <f>'LK 21'!D10</f>
        <v>75</v>
      </c>
      <c r="Q254" s="86">
        <f t="shared" si="97"/>
        <v>2.4300000000000002</v>
      </c>
    </row>
    <row r="255" spans="1:17" x14ac:dyDescent="0.2">
      <c r="A255" s="199">
        <v>9</v>
      </c>
      <c r="B255" s="90" t="s">
        <v>460</v>
      </c>
      <c r="C255" s="194" t="str">
        <f t="shared" si="96"/>
        <v>LK.21-9</v>
      </c>
      <c r="D255" s="194" t="s">
        <v>908</v>
      </c>
      <c r="E255" s="213">
        <v>4</v>
      </c>
      <c r="F255" s="322"/>
      <c r="G255" s="195" t="s">
        <v>664</v>
      </c>
      <c r="H255" s="195" t="s">
        <v>665</v>
      </c>
      <c r="I255" s="196" t="s">
        <v>663</v>
      </c>
      <c r="J255" s="197">
        <f>'LK 21'!F11</f>
        <v>63.196849999999998</v>
      </c>
      <c r="K255" s="197">
        <f>'LK 21'!G11</f>
        <v>64.999999999600007</v>
      </c>
      <c r="L255" s="197">
        <f>'LK 21'!H11</f>
        <v>64.999999999600007</v>
      </c>
      <c r="M255" s="197">
        <f>'LK 21'!I11</f>
        <v>38.974999999600001</v>
      </c>
      <c r="N255" s="198">
        <f t="shared" si="94"/>
        <v>64.999999999600007</v>
      </c>
      <c r="O255" s="198">
        <f t="shared" si="95"/>
        <v>232.17184999880004</v>
      </c>
      <c r="P255" s="221">
        <f>'LK 21'!D11</f>
        <v>75</v>
      </c>
      <c r="Q255" s="86">
        <f t="shared" si="97"/>
        <v>2.4300000000000002</v>
      </c>
    </row>
    <row r="256" spans="1:17" x14ac:dyDescent="0.2">
      <c r="A256" s="199">
        <v>10</v>
      </c>
      <c r="B256" s="90" t="s">
        <v>461</v>
      </c>
      <c r="C256" s="194" t="str">
        <f t="shared" si="96"/>
        <v>LK.21-10</v>
      </c>
      <c r="D256" s="194" t="s">
        <v>909</v>
      </c>
      <c r="E256" s="213">
        <v>4</v>
      </c>
      <c r="F256" s="322"/>
      <c r="G256" s="195" t="s">
        <v>664</v>
      </c>
      <c r="H256" s="195" t="s">
        <v>662</v>
      </c>
      <c r="I256" s="196" t="s">
        <v>663</v>
      </c>
      <c r="J256" s="197">
        <f>'LK 21'!F12</f>
        <v>63.196849999999998</v>
      </c>
      <c r="K256" s="197">
        <f>'LK 21'!G12</f>
        <v>64.999999999600007</v>
      </c>
      <c r="L256" s="197">
        <f>'LK 21'!H12</f>
        <v>64.999999999600007</v>
      </c>
      <c r="M256" s="197">
        <f>'LK 21'!I12</f>
        <v>38.974999999600001</v>
      </c>
      <c r="N256" s="198">
        <f t="shared" si="94"/>
        <v>64.999999999600007</v>
      </c>
      <c r="O256" s="198">
        <f t="shared" si="95"/>
        <v>232.17184999880004</v>
      </c>
      <c r="P256" s="221">
        <f>'LK 21'!D12</f>
        <v>75</v>
      </c>
      <c r="Q256" s="86">
        <f t="shared" si="97"/>
        <v>2.4300000000000002</v>
      </c>
    </row>
    <row r="257" spans="1:17" x14ac:dyDescent="0.2">
      <c r="A257" s="199">
        <v>11</v>
      </c>
      <c r="B257" s="90" t="s">
        <v>462</v>
      </c>
      <c r="C257" s="194" t="str">
        <f t="shared" si="96"/>
        <v>LK.21-11</v>
      </c>
      <c r="D257" s="194" t="s">
        <v>910</v>
      </c>
      <c r="E257" s="213">
        <v>4</v>
      </c>
      <c r="F257" s="322"/>
      <c r="G257" s="195" t="s">
        <v>664</v>
      </c>
      <c r="H257" s="195" t="s">
        <v>683</v>
      </c>
      <c r="I257" s="196" t="s">
        <v>663</v>
      </c>
      <c r="J257" s="197">
        <f>'LK 21'!F13</f>
        <v>63.196849999999998</v>
      </c>
      <c r="K257" s="197">
        <f>'LK 21'!G13</f>
        <v>64.999999999600007</v>
      </c>
      <c r="L257" s="197">
        <f>'LK 21'!H13</f>
        <v>64.999999999600007</v>
      </c>
      <c r="M257" s="197">
        <f>'LK 21'!I13</f>
        <v>38.974999999600001</v>
      </c>
      <c r="N257" s="198">
        <f t="shared" si="94"/>
        <v>64.999999999600007</v>
      </c>
      <c r="O257" s="198">
        <f t="shared" si="95"/>
        <v>232.17184999880004</v>
      </c>
      <c r="P257" s="221">
        <f>'LK 21'!D13</f>
        <v>75</v>
      </c>
      <c r="Q257" s="86">
        <f t="shared" si="97"/>
        <v>2.4300000000000002</v>
      </c>
    </row>
    <row r="258" spans="1:17" x14ac:dyDescent="0.2">
      <c r="A258" s="199">
        <v>12</v>
      </c>
      <c r="B258" s="90" t="s">
        <v>463</v>
      </c>
      <c r="C258" s="194" t="str">
        <f t="shared" si="96"/>
        <v>LK.21-12</v>
      </c>
      <c r="D258" s="194" t="s">
        <v>911</v>
      </c>
      <c r="E258" s="213">
        <v>4</v>
      </c>
      <c r="F258" s="322"/>
      <c r="G258" s="195" t="s">
        <v>664</v>
      </c>
      <c r="H258" s="195" t="s">
        <v>842</v>
      </c>
      <c r="I258" s="196" t="s">
        <v>663</v>
      </c>
      <c r="J258" s="197">
        <f>'LK 21'!F14</f>
        <v>63.196849999999998</v>
      </c>
      <c r="K258" s="197">
        <f>'LK 21'!G14</f>
        <v>64.999999999600007</v>
      </c>
      <c r="L258" s="197">
        <f>'LK 21'!H14</f>
        <v>64.999999999600007</v>
      </c>
      <c r="M258" s="197">
        <f>'LK 21'!I14</f>
        <v>34.410625000300001</v>
      </c>
      <c r="N258" s="198">
        <f t="shared" si="94"/>
        <v>64.999999999600007</v>
      </c>
      <c r="O258" s="198">
        <f t="shared" si="95"/>
        <v>227.60747499950003</v>
      </c>
      <c r="P258" s="221">
        <f>'LK 21'!D14</f>
        <v>75</v>
      </c>
      <c r="Q258" s="86">
        <f t="shared" si="97"/>
        <v>2.4300000000000002</v>
      </c>
    </row>
    <row r="259" spans="1:17" ht="13.5" thickBot="1" x14ac:dyDescent="0.25">
      <c r="A259" s="199">
        <v>13</v>
      </c>
      <c r="B259" s="90" t="s">
        <v>464</v>
      </c>
      <c r="C259" s="194" t="str">
        <f t="shared" si="96"/>
        <v>LK.21-13</v>
      </c>
      <c r="D259" s="194" t="s">
        <v>912</v>
      </c>
      <c r="E259" s="213">
        <v>4</v>
      </c>
      <c r="F259" s="323"/>
      <c r="G259" s="210" t="s">
        <v>661</v>
      </c>
      <c r="H259" s="210" t="s">
        <v>662</v>
      </c>
      <c r="I259" s="211" t="s">
        <v>663</v>
      </c>
      <c r="J259" s="197">
        <f>'LK 21'!F15</f>
        <v>63.436250000000001</v>
      </c>
      <c r="K259" s="197">
        <f>'LK 21'!G15</f>
        <v>64.999999999600007</v>
      </c>
      <c r="L259" s="197">
        <f>'LK 21'!H15</f>
        <v>64.999999999600007</v>
      </c>
      <c r="M259" s="197">
        <f>'LK 21'!I15</f>
        <v>34.225000000000001</v>
      </c>
      <c r="N259" s="198">
        <f t="shared" si="94"/>
        <v>64.999999999600007</v>
      </c>
      <c r="O259" s="198">
        <f t="shared" si="95"/>
        <v>227.66124999920001</v>
      </c>
      <c r="P259" s="221">
        <f>'LK 21'!D15</f>
        <v>105</v>
      </c>
      <c r="Q259" s="86">
        <f t="shared" si="97"/>
        <v>2.4300000000000002</v>
      </c>
    </row>
    <row r="260" spans="1:17" x14ac:dyDescent="0.2">
      <c r="A260" s="189"/>
      <c r="B260" s="324" t="s">
        <v>84</v>
      </c>
      <c r="C260" s="325"/>
      <c r="D260" s="325"/>
      <c r="E260" s="326"/>
      <c r="F260" s="216"/>
      <c r="G260" s="190"/>
      <c r="H260" s="190"/>
      <c r="I260" s="191"/>
      <c r="J260" s="192">
        <f>SUM(J261:J273)</f>
        <v>777.14319999819998</v>
      </c>
      <c r="K260" s="192">
        <f>SUM(K261:K273)</f>
        <v>797.99999998680005</v>
      </c>
      <c r="L260" s="192">
        <f>SUM(L261:L273)</f>
        <v>797.99999998680005</v>
      </c>
      <c r="M260" s="192">
        <f>SUM(M261:M273)</f>
        <v>438.37599999709994</v>
      </c>
      <c r="N260" s="192">
        <f>MAX(J260:M260)</f>
        <v>797.99999998680005</v>
      </c>
      <c r="O260" s="192">
        <f>SUM(O261:O273)</f>
        <v>2811.5191999689</v>
      </c>
      <c r="P260" s="220">
        <f>+SUM(P261:P273)</f>
        <v>1041</v>
      </c>
      <c r="Q260" s="223">
        <f>+SUM(Q261:Q273)</f>
        <v>31.59</v>
      </c>
    </row>
    <row r="261" spans="1:17" x14ac:dyDescent="0.2">
      <c r="A261" s="193">
        <v>1</v>
      </c>
      <c r="B261" s="90" t="s">
        <v>465</v>
      </c>
      <c r="C261" s="194" t="str">
        <f>+B261</f>
        <v>LK.22-1</v>
      </c>
      <c r="D261" s="194" t="s">
        <v>913</v>
      </c>
      <c r="E261" s="213">
        <v>4</v>
      </c>
      <c r="F261" s="321" t="s">
        <v>1120</v>
      </c>
      <c r="G261" s="210" t="s">
        <v>661</v>
      </c>
      <c r="H261" s="210" t="s">
        <v>662</v>
      </c>
      <c r="I261" s="211" t="s">
        <v>681</v>
      </c>
      <c r="J261" s="197">
        <f>'LK 22'!F3</f>
        <v>68.408649999700003</v>
      </c>
      <c r="K261" s="197">
        <f>'LK 22'!G3</f>
        <v>69.999999997800003</v>
      </c>
      <c r="L261" s="197">
        <f>'LK 22'!H3</f>
        <v>69.999999997800003</v>
      </c>
      <c r="M261" s="197">
        <f>'LK 22'!I3</f>
        <v>36.700000000000003</v>
      </c>
      <c r="N261" s="198">
        <f t="shared" ref="N261:N273" si="98">+MAX(J261:M261)</f>
        <v>69.999999997800003</v>
      </c>
      <c r="O261" s="198">
        <f t="shared" ref="O261:O273" si="99">+SUM(J261:M261)</f>
        <v>245.10864999529997</v>
      </c>
      <c r="P261" s="221">
        <f>'LK 22'!D3</f>
        <v>112</v>
      </c>
      <c r="Q261" s="86">
        <f>0.81*3</f>
        <v>2.4300000000000002</v>
      </c>
    </row>
    <row r="262" spans="1:17" x14ac:dyDescent="0.2">
      <c r="A262" s="193">
        <v>2</v>
      </c>
      <c r="B262" s="90" t="s">
        <v>466</v>
      </c>
      <c r="C262" s="194" t="str">
        <f t="shared" ref="C262:C273" si="100">+B262</f>
        <v>LK.22-2</v>
      </c>
      <c r="D262" s="194" t="s">
        <v>914</v>
      </c>
      <c r="E262" s="213">
        <v>4</v>
      </c>
      <c r="F262" s="322"/>
      <c r="G262" s="195" t="s">
        <v>664</v>
      </c>
      <c r="H262" s="195" t="s">
        <v>665</v>
      </c>
      <c r="I262" s="196" t="s">
        <v>681</v>
      </c>
      <c r="J262" s="197">
        <f>'LK 22'!F4</f>
        <v>68.1910999997</v>
      </c>
      <c r="K262" s="197">
        <f>'LK 22'!G4</f>
        <v>69.999999997800003</v>
      </c>
      <c r="L262" s="197">
        <f>'LK 22'!H4</f>
        <v>69.999999997800003</v>
      </c>
      <c r="M262" s="197">
        <f>'LK 22'!I4</f>
        <v>36.9</v>
      </c>
      <c r="N262" s="198">
        <f t="shared" si="98"/>
        <v>69.999999997800003</v>
      </c>
      <c r="O262" s="198">
        <f t="shared" si="99"/>
        <v>245.09109999530003</v>
      </c>
      <c r="P262" s="221">
        <f>'LK 22'!D4</f>
        <v>80</v>
      </c>
      <c r="Q262" s="86">
        <f t="shared" ref="Q262:Q273" si="101">0.81*3</f>
        <v>2.4300000000000002</v>
      </c>
    </row>
    <row r="263" spans="1:17" x14ac:dyDescent="0.2">
      <c r="A263" s="193">
        <v>3</v>
      </c>
      <c r="B263" s="90" t="s">
        <v>467</v>
      </c>
      <c r="C263" s="194" t="str">
        <f t="shared" si="100"/>
        <v>LK.22-3</v>
      </c>
      <c r="D263" s="194" t="s">
        <v>915</v>
      </c>
      <c r="E263" s="213">
        <v>4</v>
      </c>
      <c r="F263" s="322"/>
      <c r="G263" s="195" t="s">
        <v>664</v>
      </c>
      <c r="H263" s="195" t="s">
        <v>665</v>
      </c>
      <c r="I263" s="196" t="s">
        <v>681</v>
      </c>
      <c r="J263" s="197">
        <f>'LK 22'!F5</f>
        <v>68.1910999997</v>
      </c>
      <c r="K263" s="197">
        <f>'LK 22'!G5</f>
        <v>69.999999997800003</v>
      </c>
      <c r="L263" s="197">
        <f>'LK 22'!H5</f>
        <v>69.999999997800003</v>
      </c>
      <c r="M263" s="197">
        <f>'LK 22'!I5</f>
        <v>41.474999998199998</v>
      </c>
      <c r="N263" s="198">
        <f t="shared" si="98"/>
        <v>69.999999997800003</v>
      </c>
      <c r="O263" s="198">
        <f t="shared" si="99"/>
        <v>249.66609999350001</v>
      </c>
      <c r="P263" s="221">
        <f>'LK 22'!D5</f>
        <v>80</v>
      </c>
      <c r="Q263" s="86">
        <f t="shared" si="101"/>
        <v>2.4300000000000002</v>
      </c>
    </row>
    <row r="264" spans="1:17" x14ac:dyDescent="0.2">
      <c r="A264" s="193">
        <v>4</v>
      </c>
      <c r="B264" s="90" t="s">
        <v>468</v>
      </c>
      <c r="C264" s="194" t="str">
        <f t="shared" si="100"/>
        <v>LK.22-4</v>
      </c>
      <c r="D264" s="194" t="s">
        <v>916</v>
      </c>
      <c r="E264" s="213">
        <v>4</v>
      </c>
      <c r="F264" s="322"/>
      <c r="G264" s="195" t="s">
        <v>664</v>
      </c>
      <c r="H264" s="195" t="s">
        <v>665</v>
      </c>
      <c r="I264" s="196" t="s">
        <v>681</v>
      </c>
      <c r="J264" s="197">
        <f>'LK 22'!F6</f>
        <v>68.1910999997</v>
      </c>
      <c r="K264" s="197">
        <f>'LK 22'!G6</f>
        <v>69.999999997800003</v>
      </c>
      <c r="L264" s="197">
        <f>'LK 22'!H6</f>
        <v>69.999999997800003</v>
      </c>
      <c r="M264" s="197">
        <f>'LK 22'!I6</f>
        <v>41.474999998199998</v>
      </c>
      <c r="N264" s="198">
        <f t="shared" si="98"/>
        <v>69.999999997800003</v>
      </c>
      <c r="O264" s="198">
        <f t="shared" si="99"/>
        <v>249.66609999350001</v>
      </c>
      <c r="P264" s="221">
        <f>'LK 22'!D6</f>
        <v>80</v>
      </c>
      <c r="Q264" s="86">
        <f t="shared" si="101"/>
        <v>2.4300000000000002</v>
      </c>
    </row>
    <row r="265" spans="1:17" x14ac:dyDescent="0.2">
      <c r="A265" s="193">
        <v>5</v>
      </c>
      <c r="B265" s="90" t="s">
        <v>469</v>
      </c>
      <c r="C265" s="194" t="str">
        <f t="shared" si="100"/>
        <v>LK.22-5</v>
      </c>
      <c r="D265" s="194" t="s">
        <v>906</v>
      </c>
      <c r="E265" s="213">
        <v>4</v>
      </c>
      <c r="F265" s="322"/>
      <c r="G265" s="195" t="s">
        <v>664</v>
      </c>
      <c r="H265" s="195" t="s">
        <v>665</v>
      </c>
      <c r="I265" s="196" t="s">
        <v>681</v>
      </c>
      <c r="J265" s="197">
        <f>'LK 22'!F7</f>
        <v>68.1910999997</v>
      </c>
      <c r="K265" s="197">
        <f>'LK 22'!G7</f>
        <v>69.999999997800003</v>
      </c>
      <c r="L265" s="197">
        <f>'LK 22'!H7</f>
        <v>69.999999997800003</v>
      </c>
      <c r="M265" s="197">
        <f>'LK 22'!I7</f>
        <v>36.919749999899999</v>
      </c>
      <c r="N265" s="198">
        <f t="shared" si="98"/>
        <v>69.999999997800003</v>
      </c>
      <c r="O265" s="198">
        <f t="shared" si="99"/>
        <v>245.11084999520003</v>
      </c>
      <c r="P265" s="221">
        <f>'LK 22'!D7</f>
        <v>80</v>
      </c>
      <c r="Q265" s="86">
        <f t="shared" si="101"/>
        <v>2.4300000000000002</v>
      </c>
    </row>
    <row r="266" spans="1:17" x14ac:dyDescent="0.2">
      <c r="A266" s="193">
        <v>6</v>
      </c>
      <c r="B266" s="90" t="s">
        <v>470</v>
      </c>
      <c r="C266" s="194" t="str">
        <f t="shared" si="100"/>
        <v>LK.22-6</v>
      </c>
      <c r="D266" s="194" t="s">
        <v>917</v>
      </c>
      <c r="E266" s="213">
        <v>4</v>
      </c>
      <c r="F266" s="323"/>
      <c r="G266" s="210" t="s">
        <v>661</v>
      </c>
      <c r="H266" s="210" t="s">
        <v>662</v>
      </c>
      <c r="I266" s="211" t="s">
        <v>681</v>
      </c>
      <c r="J266" s="197">
        <f>'LK 22'!F8</f>
        <v>68.408649999700003</v>
      </c>
      <c r="K266" s="197">
        <f>'LK 22'!G8</f>
        <v>69.999999997800003</v>
      </c>
      <c r="L266" s="197">
        <f>'LK 22'!H8</f>
        <v>69.999999997800003</v>
      </c>
      <c r="M266" s="197">
        <f>'LK 22'!I8</f>
        <v>36.725000000000001</v>
      </c>
      <c r="N266" s="198">
        <f t="shared" si="98"/>
        <v>69.999999997800003</v>
      </c>
      <c r="O266" s="198">
        <f t="shared" si="99"/>
        <v>245.13364999529998</v>
      </c>
      <c r="P266" s="221">
        <f>'LK 22'!D8</f>
        <v>112</v>
      </c>
      <c r="Q266" s="86">
        <f t="shared" si="101"/>
        <v>2.4300000000000002</v>
      </c>
    </row>
    <row r="267" spans="1:17" x14ac:dyDescent="0.2">
      <c r="A267" s="193">
        <v>7</v>
      </c>
      <c r="B267" s="90" t="s">
        <v>471</v>
      </c>
      <c r="C267" s="194" t="str">
        <f t="shared" si="100"/>
        <v>LK.22-7</v>
      </c>
      <c r="D267" s="194" t="s">
        <v>918</v>
      </c>
      <c r="E267" s="213">
        <v>4</v>
      </c>
      <c r="F267" s="321" t="s">
        <v>1121</v>
      </c>
      <c r="G267" s="210" t="s">
        <v>661</v>
      </c>
      <c r="H267" s="210" t="s">
        <v>662</v>
      </c>
      <c r="I267" s="211" t="s">
        <v>663</v>
      </c>
      <c r="J267" s="197">
        <f>'LK 22'!F9</f>
        <v>52.66675</v>
      </c>
      <c r="K267" s="197">
        <f>'LK 22'!G9</f>
        <v>54</v>
      </c>
      <c r="L267" s="197">
        <f>'LK 22'!H9</f>
        <v>54</v>
      </c>
      <c r="M267" s="197">
        <f>'LK 22'!I9</f>
        <v>27.855</v>
      </c>
      <c r="N267" s="198">
        <f t="shared" si="98"/>
        <v>54</v>
      </c>
      <c r="O267" s="198">
        <f t="shared" si="99"/>
        <v>188.52175</v>
      </c>
      <c r="P267" s="221">
        <f>'LK 22'!D9</f>
        <v>91</v>
      </c>
      <c r="Q267" s="86">
        <f t="shared" si="101"/>
        <v>2.4300000000000002</v>
      </c>
    </row>
    <row r="268" spans="1:17" x14ac:dyDescent="0.2">
      <c r="A268" s="199">
        <v>8</v>
      </c>
      <c r="B268" s="90" t="s">
        <v>472</v>
      </c>
      <c r="C268" s="194" t="str">
        <f t="shared" si="100"/>
        <v>LK.22-8</v>
      </c>
      <c r="D268" s="194" t="s">
        <v>920</v>
      </c>
      <c r="E268" s="213">
        <v>4</v>
      </c>
      <c r="F268" s="322"/>
      <c r="G268" s="195" t="s">
        <v>664</v>
      </c>
      <c r="H268" s="195" t="s">
        <v>665</v>
      </c>
      <c r="I268" s="196" t="s">
        <v>663</v>
      </c>
      <c r="J268" s="197">
        <f>'LK 22'!F10</f>
        <v>52.445599999999999</v>
      </c>
      <c r="K268" s="197">
        <f>'LK 22'!G10</f>
        <v>54</v>
      </c>
      <c r="L268" s="197">
        <f>'LK 22'!H10</f>
        <v>54</v>
      </c>
      <c r="M268" s="197">
        <f>'LK 22'!I10</f>
        <v>32.130000000000003</v>
      </c>
      <c r="N268" s="198">
        <f t="shared" si="98"/>
        <v>54</v>
      </c>
      <c r="O268" s="198">
        <f t="shared" si="99"/>
        <v>192.57560000000001</v>
      </c>
      <c r="P268" s="221">
        <f>'LK 22'!D10</f>
        <v>63</v>
      </c>
      <c r="Q268" s="86">
        <f t="shared" si="101"/>
        <v>2.4300000000000002</v>
      </c>
    </row>
    <row r="269" spans="1:17" x14ac:dyDescent="0.2">
      <c r="A269" s="199">
        <v>9</v>
      </c>
      <c r="B269" s="90" t="s">
        <v>473</v>
      </c>
      <c r="C269" s="194" t="str">
        <f t="shared" si="100"/>
        <v>LK.22-9</v>
      </c>
      <c r="D269" s="194" t="s">
        <v>921</v>
      </c>
      <c r="E269" s="213">
        <v>4</v>
      </c>
      <c r="F269" s="322"/>
      <c r="G269" s="195" t="s">
        <v>664</v>
      </c>
      <c r="H269" s="195" t="s">
        <v>665</v>
      </c>
      <c r="I269" s="196" t="s">
        <v>663</v>
      </c>
      <c r="J269" s="197">
        <f>'LK 22'!F11</f>
        <v>52.445599999999999</v>
      </c>
      <c r="K269" s="197">
        <f>'LK 22'!G11</f>
        <v>54</v>
      </c>
      <c r="L269" s="197">
        <f>'LK 22'!H11</f>
        <v>54</v>
      </c>
      <c r="M269" s="197">
        <f>'LK 22'!I11</f>
        <v>28.040625000399999</v>
      </c>
      <c r="N269" s="198">
        <f t="shared" si="98"/>
        <v>54</v>
      </c>
      <c r="O269" s="198">
        <f t="shared" si="99"/>
        <v>188.4862250004</v>
      </c>
      <c r="P269" s="221">
        <f>'LK 22'!D11</f>
        <v>63</v>
      </c>
      <c r="Q269" s="86">
        <f t="shared" si="101"/>
        <v>2.4300000000000002</v>
      </c>
    </row>
    <row r="270" spans="1:17" x14ac:dyDescent="0.2">
      <c r="A270" s="199">
        <v>10</v>
      </c>
      <c r="B270" s="90" t="s">
        <v>474</v>
      </c>
      <c r="C270" s="194" t="str">
        <f t="shared" si="100"/>
        <v>LK.22-10</v>
      </c>
      <c r="D270" s="194" t="s">
        <v>922</v>
      </c>
      <c r="E270" s="213">
        <v>4</v>
      </c>
      <c r="F270" s="322"/>
      <c r="G270" s="195" t="s">
        <v>664</v>
      </c>
      <c r="H270" s="195" t="s">
        <v>662</v>
      </c>
      <c r="I270" s="196" t="s">
        <v>663</v>
      </c>
      <c r="J270" s="197">
        <f>'LK 22'!F12</f>
        <v>52.445599999999999</v>
      </c>
      <c r="K270" s="197">
        <f>'LK 22'!G12</f>
        <v>54</v>
      </c>
      <c r="L270" s="197">
        <f>'LK 22'!H12</f>
        <v>54</v>
      </c>
      <c r="M270" s="197">
        <f>'LK 22'!I12</f>
        <v>28.040625000399999</v>
      </c>
      <c r="N270" s="198">
        <f t="shared" si="98"/>
        <v>54</v>
      </c>
      <c r="O270" s="198">
        <f t="shared" si="99"/>
        <v>188.4862250004</v>
      </c>
      <c r="P270" s="221">
        <f>'LK 22'!D12</f>
        <v>63</v>
      </c>
      <c r="Q270" s="86">
        <f t="shared" si="101"/>
        <v>2.4300000000000002</v>
      </c>
    </row>
    <row r="271" spans="1:17" x14ac:dyDescent="0.2">
      <c r="A271" s="199">
        <v>11</v>
      </c>
      <c r="B271" s="90" t="s">
        <v>475</v>
      </c>
      <c r="C271" s="194" t="str">
        <f t="shared" si="100"/>
        <v>LK.22-11</v>
      </c>
      <c r="D271" s="194" t="s">
        <v>923</v>
      </c>
      <c r="E271" s="213">
        <v>4</v>
      </c>
      <c r="F271" s="322"/>
      <c r="G271" s="195" t="s">
        <v>664</v>
      </c>
      <c r="H271" s="195" t="s">
        <v>683</v>
      </c>
      <c r="I271" s="196" t="s">
        <v>663</v>
      </c>
      <c r="J271" s="197">
        <f>'LK 22'!F13</f>
        <v>52.445599999999999</v>
      </c>
      <c r="K271" s="197">
        <f>'LK 22'!G13</f>
        <v>54</v>
      </c>
      <c r="L271" s="197">
        <f>'LK 22'!H13</f>
        <v>54</v>
      </c>
      <c r="M271" s="197">
        <f>'LK 22'!I13</f>
        <v>32.130000000000003</v>
      </c>
      <c r="N271" s="198">
        <f t="shared" si="98"/>
        <v>54</v>
      </c>
      <c r="O271" s="198">
        <f t="shared" si="99"/>
        <v>192.57560000000001</v>
      </c>
      <c r="P271" s="221">
        <f>'LK 22'!D13</f>
        <v>63</v>
      </c>
      <c r="Q271" s="86">
        <f t="shared" si="101"/>
        <v>2.4300000000000002</v>
      </c>
    </row>
    <row r="272" spans="1:17" x14ac:dyDescent="0.2">
      <c r="A272" s="199">
        <v>12</v>
      </c>
      <c r="B272" s="90" t="s">
        <v>476</v>
      </c>
      <c r="C272" s="194" t="str">
        <f t="shared" si="100"/>
        <v>LK.22-12</v>
      </c>
      <c r="D272" s="194" t="s">
        <v>924</v>
      </c>
      <c r="E272" s="213">
        <v>4</v>
      </c>
      <c r="F272" s="322"/>
      <c r="G272" s="195" t="s">
        <v>664</v>
      </c>
      <c r="H272" s="195" t="s">
        <v>842</v>
      </c>
      <c r="I272" s="196" t="s">
        <v>663</v>
      </c>
      <c r="J272" s="197">
        <f>'LK 22'!F14</f>
        <v>52.445599999999999</v>
      </c>
      <c r="K272" s="197">
        <f>'LK 22'!G14</f>
        <v>54</v>
      </c>
      <c r="L272" s="197">
        <f>'LK 22'!H14</f>
        <v>54</v>
      </c>
      <c r="M272" s="197">
        <f>'LK 22'!I14</f>
        <v>32.130000000000003</v>
      </c>
      <c r="N272" s="198">
        <f t="shared" si="98"/>
        <v>54</v>
      </c>
      <c r="O272" s="198">
        <f t="shared" si="99"/>
        <v>192.57560000000001</v>
      </c>
      <c r="P272" s="221">
        <f>'LK 22'!D14</f>
        <v>63</v>
      </c>
      <c r="Q272" s="86">
        <f t="shared" si="101"/>
        <v>2.4300000000000002</v>
      </c>
    </row>
    <row r="273" spans="1:17" ht="13.5" thickBot="1" x14ac:dyDescent="0.25">
      <c r="A273" s="199">
        <v>13</v>
      </c>
      <c r="B273" s="90" t="s">
        <v>477</v>
      </c>
      <c r="C273" s="194" t="str">
        <f t="shared" si="100"/>
        <v>LK.22-13</v>
      </c>
      <c r="D273" s="194" t="s">
        <v>925</v>
      </c>
      <c r="E273" s="213">
        <v>4</v>
      </c>
      <c r="F273" s="323"/>
      <c r="G273" s="210" t="s">
        <v>661</v>
      </c>
      <c r="H273" s="210" t="s">
        <v>662</v>
      </c>
      <c r="I273" s="211" t="s">
        <v>663</v>
      </c>
      <c r="J273" s="197">
        <f>'LK 22'!F15</f>
        <v>52.66675</v>
      </c>
      <c r="K273" s="197">
        <f>'LK 22'!G15</f>
        <v>54</v>
      </c>
      <c r="L273" s="197">
        <f>'LK 22'!H15</f>
        <v>54</v>
      </c>
      <c r="M273" s="197">
        <f>'LK 22'!I15</f>
        <v>27.855</v>
      </c>
      <c r="N273" s="198">
        <f t="shared" si="98"/>
        <v>54</v>
      </c>
      <c r="O273" s="198">
        <f t="shared" si="99"/>
        <v>188.52175</v>
      </c>
      <c r="P273" s="221">
        <f>'LK 22'!D15</f>
        <v>91</v>
      </c>
      <c r="Q273" s="86">
        <f t="shared" si="101"/>
        <v>2.4300000000000002</v>
      </c>
    </row>
    <row r="274" spans="1:17" x14ac:dyDescent="0.2">
      <c r="A274" s="189"/>
      <c r="B274" s="324" t="s">
        <v>87</v>
      </c>
      <c r="C274" s="325"/>
      <c r="D274" s="325"/>
      <c r="E274" s="326"/>
      <c r="F274" s="216"/>
      <c r="G274" s="190"/>
      <c r="H274" s="190"/>
      <c r="I274" s="191"/>
      <c r="J274" s="192">
        <f>SUM(J275:J287)</f>
        <v>777.14319999819998</v>
      </c>
      <c r="K274" s="192">
        <f>SUM(K275:K287)</f>
        <v>797.99999998680005</v>
      </c>
      <c r="L274" s="192">
        <f>SUM(L275:L287)</f>
        <v>797.99999998680005</v>
      </c>
      <c r="M274" s="192">
        <f>SUM(M275:M287)</f>
        <v>438.37599999709994</v>
      </c>
      <c r="N274" s="192">
        <f>MAX(J274:M274)</f>
        <v>797.99999998680005</v>
      </c>
      <c r="O274" s="192">
        <f>SUM(O275:O287)</f>
        <v>2811.5191999689</v>
      </c>
      <c r="P274" s="220">
        <f>+SUM(P275:P287)</f>
        <v>1041</v>
      </c>
      <c r="Q274" s="223">
        <f>+SUM(Q275:Q287)</f>
        <v>31.59</v>
      </c>
    </row>
    <row r="275" spans="1:17" x14ac:dyDescent="0.2">
      <c r="A275" s="193">
        <v>1</v>
      </c>
      <c r="B275" s="90" t="s">
        <v>478</v>
      </c>
      <c r="C275" s="194" t="str">
        <f>+B275</f>
        <v>LK.23-1</v>
      </c>
      <c r="D275" s="194" t="s">
        <v>926</v>
      </c>
      <c r="E275" s="213">
        <v>4</v>
      </c>
      <c r="F275" s="321" t="s">
        <v>1122</v>
      </c>
      <c r="G275" s="210" t="s">
        <v>661</v>
      </c>
      <c r="H275" s="210" t="s">
        <v>662</v>
      </c>
      <c r="I275" s="211" t="s">
        <v>681</v>
      </c>
      <c r="J275" s="197">
        <f>'LK 23'!F3</f>
        <v>68.408649999700003</v>
      </c>
      <c r="K275" s="197">
        <f>'LK 23'!G3</f>
        <v>69.999999997800003</v>
      </c>
      <c r="L275" s="197">
        <f>'LK 23'!H3</f>
        <v>69.999999997800003</v>
      </c>
      <c r="M275" s="197">
        <f>'LK 23'!I3</f>
        <v>36.700000000000003</v>
      </c>
      <c r="N275" s="198">
        <f t="shared" ref="N275:N287" si="102">+MAX(J275:M275)</f>
        <v>69.999999997800003</v>
      </c>
      <c r="O275" s="198">
        <f t="shared" ref="O275:O287" si="103">+SUM(J275:M275)</f>
        <v>245.10864999529997</v>
      </c>
      <c r="P275" s="221">
        <f>'LK 23'!D3</f>
        <v>112</v>
      </c>
      <c r="Q275" s="86">
        <f>0.81*3</f>
        <v>2.4300000000000002</v>
      </c>
    </row>
    <row r="276" spans="1:17" x14ac:dyDescent="0.2">
      <c r="A276" s="193">
        <v>2</v>
      </c>
      <c r="B276" s="90" t="s">
        <v>479</v>
      </c>
      <c r="C276" s="194" t="str">
        <f t="shared" ref="C276:C287" si="104">+B276</f>
        <v>LK.23-2</v>
      </c>
      <c r="D276" s="194" t="s">
        <v>927</v>
      </c>
      <c r="E276" s="213">
        <v>4</v>
      </c>
      <c r="F276" s="322"/>
      <c r="G276" s="195" t="s">
        <v>664</v>
      </c>
      <c r="H276" s="195" t="s">
        <v>665</v>
      </c>
      <c r="I276" s="196" t="s">
        <v>681</v>
      </c>
      <c r="J276" s="197">
        <f>'LK 23'!F4</f>
        <v>68.1910999997</v>
      </c>
      <c r="K276" s="197">
        <f>'LK 23'!G4</f>
        <v>69.999999997800003</v>
      </c>
      <c r="L276" s="197">
        <f>'LK 23'!H4</f>
        <v>69.999999997800003</v>
      </c>
      <c r="M276" s="197">
        <f>'LK 23'!I4</f>
        <v>36.9</v>
      </c>
      <c r="N276" s="198">
        <f t="shared" si="102"/>
        <v>69.999999997800003</v>
      </c>
      <c r="O276" s="198">
        <f t="shared" si="103"/>
        <v>245.09109999530003</v>
      </c>
      <c r="P276" s="221">
        <f>'LK 23'!D4</f>
        <v>80</v>
      </c>
      <c r="Q276" s="86">
        <f t="shared" ref="Q276:Q287" si="105">0.81*3</f>
        <v>2.4300000000000002</v>
      </c>
    </row>
    <row r="277" spans="1:17" x14ac:dyDescent="0.2">
      <c r="A277" s="193">
        <v>3</v>
      </c>
      <c r="B277" s="90" t="s">
        <v>480</v>
      </c>
      <c r="C277" s="194" t="str">
        <f t="shared" si="104"/>
        <v>LK.23-3</v>
      </c>
      <c r="D277" s="194" t="s">
        <v>928</v>
      </c>
      <c r="E277" s="213">
        <v>4</v>
      </c>
      <c r="F277" s="322"/>
      <c r="G277" s="195" t="s">
        <v>664</v>
      </c>
      <c r="H277" s="195" t="s">
        <v>665</v>
      </c>
      <c r="I277" s="196" t="s">
        <v>681</v>
      </c>
      <c r="J277" s="197">
        <f>'LK 23'!F5</f>
        <v>68.1910999997</v>
      </c>
      <c r="K277" s="197">
        <f>'LK 23'!G5</f>
        <v>69.999999997800003</v>
      </c>
      <c r="L277" s="197">
        <f>'LK 23'!H5</f>
        <v>69.999999997800003</v>
      </c>
      <c r="M277" s="197">
        <f>'LK 23'!I5</f>
        <v>41.474999998199998</v>
      </c>
      <c r="N277" s="198">
        <f t="shared" si="102"/>
        <v>69.999999997800003</v>
      </c>
      <c r="O277" s="198">
        <f t="shared" si="103"/>
        <v>249.66609999350001</v>
      </c>
      <c r="P277" s="221">
        <f>'LK 23'!D5</f>
        <v>80</v>
      </c>
      <c r="Q277" s="86">
        <f t="shared" si="105"/>
        <v>2.4300000000000002</v>
      </c>
    </row>
    <row r="278" spans="1:17" x14ac:dyDescent="0.2">
      <c r="A278" s="193">
        <v>4</v>
      </c>
      <c r="B278" s="90" t="s">
        <v>481</v>
      </c>
      <c r="C278" s="194" t="str">
        <f t="shared" si="104"/>
        <v>LK.23-4</v>
      </c>
      <c r="D278" s="194" t="s">
        <v>929</v>
      </c>
      <c r="E278" s="213">
        <v>4</v>
      </c>
      <c r="F278" s="322"/>
      <c r="G278" s="195" t="s">
        <v>664</v>
      </c>
      <c r="H278" s="195" t="s">
        <v>665</v>
      </c>
      <c r="I278" s="196" t="s">
        <v>681</v>
      </c>
      <c r="J278" s="197">
        <f>'LK 23'!F6</f>
        <v>68.1910999997</v>
      </c>
      <c r="K278" s="197">
        <f>'LK 23'!G6</f>
        <v>69.999999997800003</v>
      </c>
      <c r="L278" s="197">
        <f>'LK 23'!H6</f>
        <v>69.999999997800003</v>
      </c>
      <c r="M278" s="197">
        <f>'LK 23'!I6</f>
        <v>41.474999998199998</v>
      </c>
      <c r="N278" s="198">
        <f t="shared" si="102"/>
        <v>69.999999997800003</v>
      </c>
      <c r="O278" s="198">
        <f t="shared" si="103"/>
        <v>249.66609999350001</v>
      </c>
      <c r="P278" s="221">
        <f>'LK 23'!D6</f>
        <v>80</v>
      </c>
      <c r="Q278" s="86">
        <f t="shared" si="105"/>
        <v>2.4300000000000002</v>
      </c>
    </row>
    <row r="279" spans="1:17" x14ac:dyDescent="0.2">
      <c r="A279" s="193">
        <v>5</v>
      </c>
      <c r="B279" s="90" t="s">
        <v>482</v>
      </c>
      <c r="C279" s="194" t="str">
        <f t="shared" si="104"/>
        <v>LK.23-5</v>
      </c>
      <c r="D279" s="194" t="s">
        <v>919</v>
      </c>
      <c r="E279" s="213">
        <v>4</v>
      </c>
      <c r="F279" s="322"/>
      <c r="G279" s="195" t="s">
        <v>664</v>
      </c>
      <c r="H279" s="195" t="s">
        <v>665</v>
      </c>
      <c r="I279" s="196" t="s">
        <v>681</v>
      </c>
      <c r="J279" s="197">
        <f>'LK 23'!F7</f>
        <v>68.1910999997</v>
      </c>
      <c r="K279" s="197">
        <f>'LK 23'!G7</f>
        <v>69.999999997800003</v>
      </c>
      <c r="L279" s="197">
        <f>'LK 23'!H7</f>
        <v>69.999999997800003</v>
      </c>
      <c r="M279" s="197">
        <f>'LK 23'!I7</f>
        <v>36.919749999899999</v>
      </c>
      <c r="N279" s="198">
        <f t="shared" si="102"/>
        <v>69.999999997800003</v>
      </c>
      <c r="O279" s="198">
        <f t="shared" si="103"/>
        <v>245.11084999520003</v>
      </c>
      <c r="P279" s="221">
        <f>'LK 23'!D7</f>
        <v>80</v>
      </c>
      <c r="Q279" s="86">
        <f t="shared" si="105"/>
        <v>2.4300000000000002</v>
      </c>
    </row>
    <row r="280" spans="1:17" x14ac:dyDescent="0.2">
      <c r="A280" s="193">
        <v>6</v>
      </c>
      <c r="B280" s="90" t="s">
        <v>483</v>
      </c>
      <c r="C280" s="194" t="str">
        <f t="shared" si="104"/>
        <v>LK.23-6</v>
      </c>
      <c r="D280" s="194" t="s">
        <v>930</v>
      </c>
      <c r="E280" s="213">
        <v>4</v>
      </c>
      <c r="F280" s="323"/>
      <c r="G280" s="210" t="s">
        <v>661</v>
      </c>
      <c r="H280" s="210" t="s">
        <v>662</v>
      </c>
      <c r="I280" s="211" t="s">
        <v>681</v>
      </c>
      <c r="J280" s="197">
        <f>'LK 23'!F8</f>
        <v>68.408649999700003</v>
      </c>
      <c r="K280" s="197">
        <f>'LK 23'!G8</f>
        <v>69.999999997800003</v>
      </c>
      <c r="L280" s="197">
        <f>'LK 23'!H8</f>
        <v>69.999999997800003</v>
      </c>
      <c r="M280" s="197">
        <f>'LK 23'!I8</f>
        <v>36.725000000000001</v>
      </c>
      <c r="N280" s="198">
        <f t="shared" si="102"/>
        <v>69.999999997800003</v>
      </c>
      <c r="O280" s="198">
        <f t="shared" si="103"/>
        <v>245.13364999529998</v>
      </c>
      <c r="P280" s="221">
        <f>'LK 23'!D8</f>
        <v>112</v>
      </c>
      <c r="Q280" s="86">
        <f t="shared" si="105"/>
        <v>2.4300000000000002</v>
      </c>
    </row>
    <row r="281" spans="1:17" x14ac:dyDescent="0.2">
      <c r="A281" s="193">
        <v>7</v>
      </c>
      <c r="B281" s="90" t="s">
        <v>484</v>
      </c>
      <c r="C281" s="194" t="str">
        <f t="shared" si="104"/>
        <v>LK.23-7</v>
      </c>
      <c r="D281" s="194" t="s">
        <v>932</v>
      </c>
      <c r="E281" s="213">
        <v>4</v>
      </c>
      <c r="F281" s="321" t="s">
        <v>1123</v>
      </c>
      <c r="G281" s="210" t="s">
        <v>661</v>
      </c>
      <c r="H281" s="210" t="s">
        <v>662</v>
      </c>
      <c r="I281" s="211" t="s">
        <v>663</v>
      </c>
      <c r="J281" s="197">
        <f>'LK 23'!F9</f>
        <v>52.66675</v>
      </c>
      <c r="K281" s="197">
        <f>'LK 23'!G9</f>
        <v>54</v>
      </c>
      <c r="L281" s="197">
        <f>'LK 23'!H9</f>
        <v>54</v>
      </c>
      <c r="M281" s="197">
        <f>'LK 23'!I9</f>
        <v>27.855</v>
      </c>
      <c r="N281" s="198">
        <f t="shared" si="102"/>
        <v>54</v>
      </c>
      <c r="O281" s="198">
        <f t="shared" si="103"/>
        <v>188.52175</v>
      </c>
      <c r="P281" s="221">
        <f>'LK 23'!D9</f>
        <v>91</v>
      </c>
      <c r="Q281" s="86">
        <f t="shared" si="105"/>
        <v>2.4300000000000002</v>
      </c>
    </row>
    <row r="282" spans="1:17" x14ac:dyDescent="0.2">
      <c r="A282" s="199">
        <v>8</v>
      </c>
      <c r="B282" s="90" t="s">
        <v>485</v>
      </c>
      <c r="C282" s="194" t="str">
        <f t="shared" si="104"/>
        <v>LK.23-8</v>
      </c>
      <c r="D282" s="194" t="s">
        <v>933</v>
      </c>
      <c r="E282" s="213">
        <v>4</v>
      </c>
      <c r="F282" s="322"/>
      <c r="G282" s="195" t="s">
        <v>664</v>
      </c>
      <c r="H282" s="195" t="s">
        <v>665</v>
      </c>
      <c r="I282" s="196" t="s">
        <v>663</v>
      </c>
      <c r="J282" s="197">
        <f>'LK 23'!F10</f>
        <v>52.445599999999999</v>
      </c>
      <c r="K282" s="197">
        <f>'LK 23'!G10</f>
        <v>54</v>
      </c>
      <c r="L282" s="197">
        <f>'LK 23'!H10</f>
        <v>54</v>
      </c>
      <c r="M282" s="197">
        <f>'LK 23'!I10</f>
        <v>32.130000000000003</v>
      </c>
      <c r="N282" s="198">
        <f t="shared" si="102"/>
        <v>54</v>
      </c>
      <c r="O282" s="198">
        <f t="shared" si="103"/>
        <v>192.57560000000001</v>
      </c>
      <c r="P282" s="221">
        <f>'LK 23'!D10</f>
        <v>63</v>
      </c>
      <c r="Q282" s="86">
        <f t="shared" si="105"/>
        <v>2.4300000000000002</v>
      </c>
    </row>
    <row r="283" spans="1:17" x14ac:dyDescent="0.2">
      <c r="A283" s="199">
        <v>9</v>
      </c>
      <c r="B283" s="90" t="s">
        <v>486</v>
      </c>
      <c r="C283" s="194" t="str">
        <f t="shared" si="104"/>
        <v>LK.23-9</v>
      </c>
      <c r="D283" s="194" t="s">
        <v>934</v>
      </c>
      <c r="E283" s="213">
        <v>4</v>
      </c>
      <c r="F283" s="322"/>
      <c r="G283" s="195" t="s">
        <v>664</v>
      </c>
      <c r="H283" s="195" t="s">
        <v>665</v>
      </c>
      <c r="I283" s="196" t="s">
        <v>663</v>
      </c>
      <c r="J283" s="197">
        <f>'LK 23'!F11</f>
        <v>52.445599999999999</v>
      </c>
      <c r="K283" s="197">
        <f>'LK 23'!G11</f>
        <v>54</v>
      </c>
      <c r="L283" s="197">
        <f>'LK 23'!H11</f>
        <v>54</v>
      </c>
      <c r="M283" s="197">
        <f>'LK 23'!I11</f>
        <v>28.040625000399999</v>
      </c>
      <c r="N283" s="198">
        <f t="shared" si="102"/>
        <v>54</v>
      </c>
      <c r="O283" s="198">
        <f t="shared" si="103"/>
        <v>188.4862250004</v>
      </c>
      <c r="P283" s="221">
        <f>'LK 23'!D11</f>
        <v>63</v>
      </c>
      <c r="Q283" s="86">
        <f t="shared" si="105"/>
        <v>2.4300000000000002</v>
      </c>
    </row>
    <row r="284" spans="1:17" x14ac:dyDescent="0.2">
      <c r="A284" s="199">
        <v>10</v>
      </c>
      <c r="B284" s="90" t="s">
        <v>487</v>
      </c>
      <c r="C284" s="194" t="str">
        <f t="shared" si="104"/>
        <v>LK.23-10</v>
      </c>
      <c r="D284" s="194" t="s">
        <v>935</v>
      </c>
      <c r="E284" s="213">
        <v>4</v>
      </c>
      <c r="F284" s="322"/>
      <c r="G284" s="195" t="s">
        <v>664</v>
      </c>
      <c r="H284" s="195" t="s">
        <v>662</v>
      </c>
      <c r="I284" s="196" t="s">
        <v>663</v>
      </c>
      <c r="J284" s="197">
        <f>'LK 23'!F12</f>
        <v>52.445599999999999</v>
      </c>
      <c r="K284" s="197">
        <f>'LK 23'!G12</f>
        <v>54</v>
      </c>
      <c r="L284" s="197">
        <f>'LK 23'!H12</f>
        <v>54</v>
      </c>
      <c r="M284" s="197">
        <f>'LK 23'!I12</f>
        <v>28.040625000399999</v>
      </c>
      <c r="N284" s="198">
        <f t="shared" si="102"/>
        <v>54</v>
      </c>
      <c r="O284" s="198">
        <f t="shared" si="103"/>
        <v>188.4862250004</v>
      </c>
      <c r="P284" s="221">
        <f>'LK 23'!D12</f>
        <v>63</v>
      </c>
      <c r="Q284" s="86">
        <f t="shared" si="105"/>
        <v>2.4300000000000002</v>
      </c>
    </row>
    <row r="285" spans="1:17" x14ac:dyDescent="0.2">
      <c r="A285" s="199">
        <v>11</v>
      </c>
      <c r="B285" s="90" t="s">
        <v>488</v>
      </c>
      <c r="C285" s="194" t="str">
        <f t="shared" si="104"/>
        <v>LK.23-11</v>
      </c>
      <c r="D285" s="194" t="s">
        <v>936</v>
      </c>
      <c r="E285" s="213">
        <v>4</v>
      </c>
      <c r="F285" s="322"/>
      <c r="G285" s="195" t="s">
        <v>664</v>
      </c>
      <c r="H285" s="195" t="s">
        <v>683</v>
      </c>
      <c r="I285" s="196" t="s">
        <v>663</v>
      </c>
      <c r="J285" s="197">
        <f>'LK 23'!F13</f>
        <v>52.445599999999999</v>
      </c>
      <c r="K285" s="197">
        <f>'LK 23'!G13</f>
        <v>54</v>
      </c>
      <c r="L285" s="197">
        <f>'LK 23'!H13</f>
        <v>54</v>
      </c>
      <c r="M285" s="197">
        <f>'LK 23'!I13</f>
        <v>32.130000000000003</v>
      </c>
      <c r="N285" s="198">
        <f t="shared" si="102"/>
        <v>54</v>
      </c>
      <c r="O285" s="198">
        <f t="shared" si="103"/>
        <v>192.57560000000001</v>
      </c>
      <c r="P285" s="221">
        <f>'LK 23'!D13</f>
        <v>63</v>
      </c>
      <c r="Q285" s="86">
        <f t="shared" si="105"/>
        <v>2.4300000000000002</v>
      </c>
    </row>
    <row r="286" spans="1:17" x14ac:dyDescent="0.2">
      <c r="A286" s="199">
        <v>12</v>
      </c>
      <c r="B286" s="90" t="s">
        <v>489</v>
      </c>
      <c r="C286" s="194" t="str">
        <f t="shared" si="104"/>
        <v>LK.23-12</v>
      </c>
      <c r="D286" s="194" t="s">
        <v>937</v>
      </c>
      <c r="E286" s="213">
        <v>4</v>
      </c>
      <c r="F286" s="322"/>
      <c r="G286" s="195" t="s">
        <v>664</v>
      </c>
      <c r="H286" s="195" t="s">
        <v>842</v>
      </c>
      <c r="I286" s="196" t="s">
        <v>663</v>
      </c>
      <c r="J286" s="197">
        <f>'LK 23'!F14</f>
        <v>52.445599999999999</v>
      </c>
      <c r="K286" s="197">
        <f>'LK 23'!G14</f>
        <v>54</v>
      </c>
      <c r="L286" s="197">
        <f>'LK 23'!H14</f>
        <v>54</v>
      </c>
      <c r="M286" s="197">
        <f>'LK 23'!I14</f>
        <v>32.130000000000003</v>
      </c>
      <c r="N286" s="198">
        <f t="shared" si="102"/>
        <v>54</v>
      </c>
      <c r="O286" s="198">
        <f t="shared" si="103"/>
        <v>192.57560000000001</v>
      </c>
      <c r="P286" s="221">
        <f>'LK 23'!D14</f>
        <v>63</v>
      </c>
      <c r="Q286" s="86">
        <f t="shared" si="105"/>
        <v>2.4300000000000002</v>
      </c>
    </row>
    <row r="287" spans="1:17" ht="13.5" thickBot="1" x14ac:dyDescent="0.25">
      <c r="A287" s="199">
        <v>13</v>
      </c>
      <c r="B287" s="90" t="s">
        <v>490</v>
      </c>
      <c r="C287" s="194" t="str">
        <f t="shared" si="104"/>
        <v>LK.23-13</v>
      </c>
      <c r="D287" s="194" t="s">
        <v>938</v>
      </c>
      <c r="E287" s="213">
        <v>4</v>
      </c>
      <c r="F287" s="323"/>
      <c r="G287" s="210" t="s">
        <v>661</v>
      </c>
      <c r="H287" s="210" t="s">
        <v>662</v>
      </c>
      <c r="I287" s="211" t="s">
        <v>663</v>
      </c>
      <c r="J287" s="197">
        <f>'LK 23'!F15</f>
        <v>52.66675</v>
      </c>
      <c r="K287" s="197">
        <f>'LK 23'!G15</f>
        <v>54</v>
      </c>
      <c r="L287" s="197">
        <f>'LK 23'!H15</f>
        <v>54</v>
      </c>
      <c r="M287" s="197">
        <f>'LK 23'!I15</f>
        <v>27.855</v>
      </c>
      <c r="N287" s="198">
        <f t="shared" si="102"/>
        <v>54</v>
      </c>
      <c r="O287" s="198">
        <f t="shared" si="103"/>
        <v>188.52175</v>
      </c>
      <c r="P287" s="221">
        <f>'LK 23'!D15</f>
        <v>91</v>
      </c>
      <c r="Q287" s="86">
        <f t="shared" si="105"/>
        <v>2.4300000000000002</v>
      </c>
    </row>
    <row r="288" spans="1:17" x14ac:dyDescent="0.2">
      <c r="A288" s="189"/>
      <c r="B288" s="324" t="s">
        <v>90</v>
      </c>
      <c r="C288" s="325"/>
      <c r="D288" s="325"/>
      <c r="E288" s="326"/>
      <c r="F288" s="216"/>
      <c r="G288" s="190"/>
      <c r="H288" s="190"/>
      <c r="I288" s="191"/>
      <c r="J288" s="192">
        <f>SUM(J289:J301)</f>
        <v>775.05085000000008</v>
      </c>
      <c r="K288" s="192">
        <f>SUM(K289:K301)</f>
        <v>795.89999999999986</v>
      </c>
      <c r="L288" s="192">
        <f>SUM(L289:L301)</f>
        <v>795.89999999999986</v>
      </c>
      <c r="M288" s="192">
        <f>SUM(M289:M301)</f>
        <v>444.65512500039989</v>
      </c>
      <c r="N288" s="192">
        <f>MAX(J288:M288)</f>
        <v>795.89999999999986</v>
      </c>
      <c r="O288" s="192">
        <f>SUM(O289:O301)</f>
        <v>2811.5059750004002</v>
      </c>
      <c r="P288" s="220">
        <f>+SUM(P289:P301)</f>
        <v>1038.48</v>
      </c>
      <c r="Q288" s="223">
        <f>+SUM(Q289:Q301)</f>
        <v>31.59</v>
      </c>
    </row>
    <row r="289" spans="1:17" x14ac:dyDescent="0.2">
      <c r="A289" s="193">
        <v>1</v>
      </c>
      <c r="B289" s="90" t="s">
        <v>632</v>
      </c>
      <c r="C289" s="194" t="str">
        <f>+B289</f>
        <v>LK.24-1</v>
      </c>
      <c r="D289" s="194" t="s">
        <v>939</v>
      </c>
      <c r="E289" s="213">
        <v>4</v>
      </c>
      <c r="F289" s="321" t="s">
        <v>1124</v>
      </c>
      <c r="G289" s="210" t="s">
        <v>661</v>
      </c>
      <c r="H289" s="210" t="s">
        <v>662</v>
      </c>
      <c r="I289" s="211" t="s">
        <v>681</v>
      </c>
      <c r="J289" s="197">
        <f>'LK 24'!F3</f>
        <v>52.67</v>
      </c>
      <c r="K289" s="197">
        <f>'LK 24'!G3</f>
        <v>54</v>
      </c>
      <c r="L289" s="197">
        <f>'LK 24'!H3</f>
        <v>54</v>
      </c>
      <c r="M289" s="197">
        <f>'LK 24'!I3</f>
        <v>27.86</v>
      </c>
      <c r="N289" s="198">
        <f t="shared" ref="N289:N301" si="106">+MAX(J289:M289)</f>
        <v>54</v>
      </c>
      <c r="O289" s="198">
        <f t="shared" ref="O289:O301" si="107">+SUM(J289:M289)</f>
        <v>188.53000000000003</v>
      </c>
      <c r="P289" s="221">
        <f>'LK 24'!D3</f>
        <v>91</v>
      </c>
      <c r="Q289" s="86">
        <f>0.81*3</f>
        <v>2.4300000000000002</v>
      </c>
    </row>
    <row r="290" spans="1:17" x14ac:dyDescent="0.2">
      <c r="A290" s="193">
        <v>2</v>
      </c>
      <c r="B290" s="90" t="s">
        <v>633</v>
      </c>
      <c r="C290" s="194" t="str">
        <f t="shared" ref="C290:C301" si="108">+B290</f>
        <v>LK.24-2</v>
      </c>
      <c r="D290" s="194" t="s">
        <v>940</v>
      </c>
      <c r="E290" s="213">
        <v>4</v>
      </c>
      <c r="F290" s="322"/>
      <c r="G290" s="195" t="s">
        <v>664</v>
      </c>
      <c r="H290" s="195" t="s">
        <v>665</v>
      </c>
      <c r="I290" s="196" t="s">
        <v>681</v>
      </c>
      <c r="J290" s="197">
        <f>'LK 24'!F4</f>
        <v>52.45</v>
      </c>
      <c r="K290" s="197">
        <f>'LK 24'!G4</f>
        <v>54</v>
      </c>
      <c r="L290" s="197">
        <f>'LK 24'!H4</f>
        <v>54</v>
      </c>
      <c r="M290" s="197">
        <f>'LK 24'!I4</f>
        <v>32.1</v>
      </c>
      <c r="N290" s="198">
        <f t="shared" si="106"/>
        <v>54</v>
      </c>
      <c r="O290" s="198">
        <f t="shared" si="107"/>
        <v>192.54999999999998</v>
      </c>
      <c r="P290" s="221">
        <f>'LK 24'!D4</f>
        <v>63</v>
      </c>
      <c r="Q290" s="86">
        <f t="shared" ref="Q290:Q301" si="109">0.81*3</f>
        <v>2.4300000000000002</v>
      </c>
    </row>
    <row r="291" spans="1:17" x14ac:dyDescent="0.2">
      <c r="A291" s="193">
        <v>3</v>
      </c>
      <c r="B291" s="90" t="s">
        <v>634</v>
      </c>
      <c r="C291" s="194" t="str">
        <f t="shared" si="108"/>
        <v>LK.24-3</v>
      </c>
      <c r="D291" s="194" t="s">
        <v>941</v>
      </c>
      <c r="E291" s="213">
        <v>4</v>
      </c>
      <c r="F291" s="322"/>
      <c r="G291" s="195" t="s">
        <v>664</v>
      </c>
      <c r="H291" s="195" t="s">
        <v>665</v>
      </c>
      <c r="I291" s="196" t="s">
        <v>681</v>
      </c>
      <c r="J291" s="197">
        <f>'LK 24'!F5</f>
        <v>52.445599999999999</v>
      </c>
      <c r="K291" s="197">
        <f>'LK 24'!G5</f>
        <v>54</v>
      </c>
      <c r="L291" s="197">
        <f>'LK 24'!H5</f>
        <v>54</v>
      </c>
      <c r="M291" s="197">
        <f>'LK 24'!I5</f>
        <v>28</v>
      </c>
      <c r="N291" s="198">
        <f t="shared" si="106"/>
        <v>54</v>
      </c>
      <c r="O291" s="198">
        <f t="shared" si="107"/>
        <v>188.44560000000001</v>
      </c>
      <c r="P291" s="221">
        <f>'LK 24'!D5</f>
        <v>63</v>
      </c>
      <c r="Q291" s="86">
        <f t="shared" si="109"/>
        <v>2.4300000000000002</v>
      </c>
    </row>
    <row r="292" spans="1:17" x14ac:dyDescent="0.2">
      <c r="A292" s="193">
        <v>4</v>
      </c>
      <c r="B292" s="90" t="s">
        <v>635</v>
      </c>
      <c r="C292" s="194" t="str">
        <f t="shared" si="108"/>
        <v>LK.24-4</v>
      </c>
      <c r="D292" s="194" t="s">
        <v>942</v>
      </c>
      <c r="E292" s="213">
        <v>4</v>
      </c>
      <c r="F292" s="322"/>
      <c r="G292" s="195" t="s">
        <v>664</v>
      </c>
      <c r="H292" s="195" t="s">
        <v>665</v>
      </c>
      <c r="I292" s="196" t="s">
        <v>681</v>
      </c>
      <c r="J292" s="197">
        <f>'LK 24'!F6</f>
        <v>52.445599999999999</v>
      </c>
      <c r="K292" s="197">
        <f>'LK 24'!G6</f>
        <v>54</v>
      </c>
      <c r="L292" s="197">
        <f>'LK 24'!H6</f>
        <v>54</v>
      </c>
      <c r="M292" s="197">
        <f>'LK 24'!I6</f>
        <v>28.040625000399999</v>
      </c>
      <c r="N292" s="198">
        <f t="shared" si="106"/>
        <v>54</v>
      </c>
      <c r="O292" s="198">
        <f t="shared" si="107"/>
        <v>188.4862250004</v>
      </c>
      <c r="P292" s="221">
        <f>'LK 24'!D6</f>
        <v>63</v>
      </c>
      <c r="Q292" s="86">
        <f t="shared" si="109"/>
        <v>2.4300000000000002</v>
      </c>
    </row>
    <row r="293" spans="1:17" x14ac:dyDescent="0.2">
      <c r="A293" s="193">
        <v>5</v>
      </c>
      <c r="B293" s="90" t="s">
        <v>636</v>
      </c>
      <c r="C293" s="194" t="str">
        <f t="shared" si="108"/>
        <v>LK.24-5</v>
      </c>
      <c r="D293" s="194" t="s">
        <v>943</v>
      </c>
      <c r="E293" s="213">
        <v>4</v>
      </c>
      <c r="F293" s="322"/>
      <c r="G293" s="195" t="s">
        <v>664</v>
      </c>
      <c r="H293" s="195" t="s">
        <v>665</v>
      </c>
      <c r="I293" s="196" t="s">
        <v>681</v>
      </c>
      <c r="J293" s="197">
        <f>'LK 24'!F7</f>
        <v>52.445599999999999</v>
      </c>
      <c r="K293" s="197">
        <f>'LK 24'!G7</f>
        <v>54</v>
      </c>
      <c r="L293" s="197">
        <f>'LK 24'!H7</f>
        <v>54</v>
      </c>
      <c r="M293" s="197">
        <f>'LK 24'!I7</f>
        <v>32.130000000000003</v>
      </c>
      <c r="N293" s="198">
        <f t="shared" si="106"/>
        <v>54</v>
      </c>
      <c r="O293" s="198">
        <f t="shared" si="107"/>
        <v>192.57560000000001</v>
      </c>
      <c r="P293" s="221">
        <f>'LK 24'!D7</f>
        <v>63</v>
      </c>
      <c r="Q293" s="86">
        <f t="shared" si="109"/>
        <v>2.4300000000000002</v>
      </c>
    </row>
    <row r="294" spans="1:17" x14ac:dyDescent="0.2">
      <c r="A294" s="193">
        <v>6</v>
      </c>
      <c r="B294" s="90" t="s">
        <v>637</v>
      </c>
      <c r="C294" s="194" t="str">
        <f t="shared" si="108"/>
        <v>LK.24-6</v>
      </c>
      <c r="D294" s="194" t="s">
        <v>931</v>
      </c>
      <c r="E294" s="213">
        <v>4</v>
      </c>
      <c r="F294" s="322"/>
      <c r="G294" s="195" t="s">
        <v>664</v>
      </c>
      <c r="H294" s="195" t="s">
        <v>662</v>
      </c>
      <c r="I294" s="196" t="s">
        <v>681</v>
      </c>
      <c r="J294" s="197">
        <f>'LK 24'!F8</f>
        <v>52.445599999999999</v>
      </c>
      <c r="K294" s="197">
        <f>'LK 24'!G8</f>
        <v>54</v>
      </c>
      <c r="L294" s="197">
        <f>'LK 24'!H8</f>
        <v>54</v>
      </c>
      <c r="M294" s="197">
        <f>'LK 24'!I8</f>
        <v>32.130000000000003</v>
      </c>
      <c r="N294" s="198">
        <f t="shared" si="106"/>
        <v>54</v>
      </c>
      <c r="O294" s="198">
        <f t="shared" si="107"/>
        <v>192.57560000000001</v>
      </c>
      <c r="P294" s="221">
        <f>'LK 24'!D8</f>
        <v>63</v>
      </c>
      <c r="Q294" s="86">
        <f t="shared" si="109"/>
        <v>2.4300000000000002</v>
      </c>
    </row>
    <row r="295" spans="1:17" x14ac:dyDescent="0.2">
      <c r="A295" s="193">
        <v>7</v>
      </c>
      <c r="B295" s="90" t="s">
        <v>638</v>
      </c>
      <c r="C295" s="194" t="str">
        <f t="shared" si="108"/>
        <v>LK.24-7</v>
      </c>
      <c r="D295" s="194" t="s">
        <v>944</v>
      </c>
      <c r="E295" s="213">
        <v>4</v>
      </c>
      <c r="F295" s="323"/>
      <c r="G295" s="210" t="s">
        <v>661</v>
      </c>
      <c r="H295" s="210" t="s">
        <v>662</v>
      </c>
      <c r="I295" s="211" t="s">
        <v>681</v>
      </c>
      <c r="J295" s="197">
        <f>'LK 24'!F9</f>
        <v>52.66675</v>
      </c>
      <c r="K295" s="197">
        <f>'LK 24'!G9</f>
        <v>54</v>
      </c>
      <c r="L295" s="197">
        <f>'LK 24'!H9</f>
        <v>54</v>
      </c>
      <c r="M295" s="197">
        <f>'LK 24'!I9</f>
        <v>27.855</v>
      </c>
      <c r="N295" s="198">
        <f t="shared" si="106"/>
        <v>54</v>
      </c>
      <c r="O295" s="198">
        <f t="shared" si="107"/>
        <v>188.52175</v>
      </c>
      <c r="P295" s="221">
        <f>'LK 24'!D9</f>
        <v>91</v>
      </c>
      <c r="Q295" s="86">
        <f t="shared" si="109"/>
        <v>2.4300000000000002</v>
      </c>
    </row>
    <row r="296" spans="1:17" x14ac:dyDescent="0.2">
      <c r="A296" s="199">
        <v>8</v>
      </c>
      <c r="B296" s="90" t="s">
        <v>639</v>
      </c>
      <c r="C296" s="194" t="str">
        <f t="shared" si="108"/>
        <v>LK.24-8</v>
      </c>
      <c r="D296" s="194" t="s">
        <v>945</v>
      </c>
      <c r="E296" s="213">
        <v>4</v>
      </c>
      <c r="F296" s="321" t="s">
        <v>1125</v>
      </c>
      <c r="G296" s="210" t="s">
        <v>661</v>
      </c>
      <c r="H296" s="210" t="s">
        <v>662</v>
      </c>
      <c r="I296" s="211" t="s">
        <v>663</v>
      </c>
      <c r="J296" s="197">
        <f>'LK 24'!F10</f>
        <v>68.05865</v>
      </c>
      <c r="K296" s="197">
        <f>'LK 24'!G10</f>
        <v>69.650000000000006</v>
      </c>
      <c r="L296" s="197">
        <f>'LK 24'!H10</f>
        <v>69.650000000000006</v>
      </c>
      <c r="M296" s="197">
        <f>'LK 24'!I10</f>
        <v>37.774999999999999</v>
      </c>
      <c r="N296" s="198">
        <f t="shared" si="106"/>
        <v>69.650000000000006</v>
      </c>
      <c r="O296" s="198">
        <f t="shared" si="107"/>
        <v>245.13365000000002</v>
      </c>
      <c r="P296" s="221">
        <f>'LK 24'!D10</f>
        <v>111.47</v>
      </c>
      <c r="Q296" s="86">
        <f t="shared" si="109"/>
        <v>2.4300000000000002</v>
      </c>
    </row>
    <row r="297" spans="1:17" x14ac:dyDescent="0.2">
      <c r="A297" s="199">
        <v>9</v>
      </c>
      <c r="B297" s="90" t="s">
        <v>640</v>
      </c>
      <c r="C297" s="194" t="str">
        <f t="shared" si="108"/>
        <v>LK.24-9</v>
      </c>
      <c r="D297" s="194" t="s">
        <v>946</v>
      </c>
      <c r="E297" s="213">
        <v>4</v>
      </c>
      <c r="F297" s="322"/>
      <c r="G297" s="195" t="s">
        <v>664</v>
      </c>
      <c r="H297" s="195" t="s">
        <v>665</v>
      </c>
      <c r="I297" s="196" t="s">
        <v>663</v>
      </c>
      <c r="J297" s="197">
        <f>'LK 24'!F11</f>
        <v>67.841099999999997</v>
      </c>
      <c r="K297" s="197">
        <f>'LK 24'!G11</f>
        <v>69.650000000000006</v>
      </c>
      <c r="L297" s="197">
        <f>'LK 24'!H11</f>
        <v>69.650000000000006</v>
      </c>
      <c r="M297" s="197">
        <f>'LK 24'!I11</f>
        <v>37.969749999999998</v>
      </c>
      <c r="N297" s="198">
        <f t="shared" si="106"/>
        <v>69.650000000000006</v>
      </c>
      <c r="O297" s="198">
        <f t="shared" si="107"/>
        <v>245.11085000000003</v>
      </c>
      <c r="P297" s="221">
        <f>'LK 24'!D11</f>
        <v>79.63</v>
      </c>
      <c r="Q297" s="86">
        <f t="shared" si="109"/>
        <v>2.4300000000000002</v>
      </c>
    </row>
    <row r="298" spans="1:17" x14ac:dyDescent="0.2">
      <c r="A298" s="199">
        <v>10</v>
      </c>
      <c r="B298" s="90" t="s">
        <v>641</v>
      </c>
      <c r="C298" s="194" t="str">
        <f t="shared" si="108"/>
        <v>LK.24-10</v>
      </c>
      <c r="D298" s="194" t="s">
        <v>947</v>
      </c>
      <c r="E298" s="213">
        <v>4</v>
      </c>
      <c r="F298" s="322"/>
      <c r="G298" s="195" t="s">
        <v>664</v>
      </c>
      <c r="H298" s="195" t="s">
        <v>665</v>
      </c>
      <c r="I298" s="196" t="s">
        <v>663</v>
      </c>
      <c r="J298" s="197">
        <f>'LK 24'!F12</f>
        <v>67.841099999999997</v>
      </c>
      <c r="K298" s="197">
        <f>'LK 24'!G12</f>
        <v>69.650000000000006</v>
      </c>
      <c r="L298" s="197">
        <f>'LK 24'!H12</f>
        <v>69.650000000000006</v>
      </c>
      <c r="M298" s="197">
        <f>'LK 24'!I12</f>
        <v>42.524999999999999</v>
      </c>
      <c r="N298" s="198">
        <f t="shared" si="106"/>
        <v>69.650000000000006</v>
      </c>
      <c r="O298" s="198">
        <f t="shared" si="107"/>
        <v>249.66610000000003</v>
      </c>
      <c r="P298" s="221">
        <f>'LK 24'!D12</f>
        <v>79.63</v>
      </c>
      <c r="Q298" s="86">
        <f t="shared" si="109"/>
        <v>2.4300000000000002</v>
      </c>
    </row>
    <row r="299" spans="1:17" x14ac:dyDescent="0.2">
      <c r="A299" s="199">
        <v>11</v>
      </c>
      <c r="B299" s="90" t="s">
        <v>642</v>
      </c>
      <c r="C299" s="194" t="str">
        <f t="shared" si="108"/>
        <v>LK.24-11</v>
      </c>
      <c r="D299" s="194" t="s">
        <v>948</v>
      </c>
      <c r="E299" s="213">
        <v>4</v>
      </c>
      <c r="F299" s="322"/>
      <c r="G299" s="195" t="s">
        <v>664</v>
      </c>
      <c r="H299" s="195" t="s">
        <v>662</v>
      </c>
      <c r="I299" s="196" t="s">
        <v>663</v>
      </c>
      <c r="J299" s="197">
        <f>'LK 24'!F13</f>
        <v>67.841099999999997</v>
      </c>
      <c r="K299" s="197">
        <f>'LK 24'!G13</f>
        <v>69.650000000000006</v>
      </c>
      <c r="L299" s="197">
        <f>'LK 24'!H13</f>
        <v>69.650000000000006</v>
      </c>
      <c r="M299" s="197">
        <f>'LK 24'!I13</f>
        <v>42.524999999999999</v>
      </c>
      <c r="N299" s="198">
        <f t="shared" si="106"/>
        <v>69.650000000000006</v>
      </c>
      <c r="O299" s="198">
        <f t="shared" si="107"/>
        <v>249.66610000000003</v>
      </c>
      <c r="P299" s="221">
        <f>'LK 24'!D13</f>
        <v>79.63</v>
      </c>
      <c r="Q299" s="86">
        <f t="shared" si="109"/>
        <v>2.4300000000000002</v>
      </c>
    </row>
    <row r="300" spans="1:17" x14ac:dyDescent="0.2">
      <c r="A300" s="199">
        <v>12</v>
      </c>
      <c r="B300" s="90" t="s">
        <v>643</v>
      </c>
      <c r="C300" s="194" t="str">
        <f t="shared" si="108"/>
        <v>LK.24-12</v>
      </c>
      <c r="D300" s="194" t="s">
        <v>949</v>
      </c>
      <c r="E300" s="213">
        <v>4</v>
      </c>
      <c r="F300" s="322"/>
      <c r="G300" s="195" t="s">
        <v>664</v>
      </c>
      <c r="H300" s="195" t="s">
        <v>683</v>
      </c>
      <c r="I300" s="196" t="s">
        <v>663</v>
      </c>
      <c r="J300" s="197">
        <f>'LK 24'!F14</f>
        <v>67.841099999999997</v>
      </c>
      <c r="K300" s="197">
        <f>'LK 24'!G14</f>
        <v>69.650000000000006</v>
      </c>
      <c r="L300" s="197">
        <f>'LK 24'!H14</f>
        <v>69.650000000000006</v>
      </c>
      <c r="M300" s="197">
        <f>'LK 24'!I14</f>
        <v>37.969749999999998</v>
      </c>
      <c r="N300" s="198">
        <f t="shared" si="106"/>
        <v>69.650000000000006</v>
      </c>
      <c r="O300" s="198">
        <f t="shared" si="107"/>
        <v>245.11085000000003</v>
      </c>
      <c r="P300" s="221">
        <f>'LK 24'!D14</f>
        <v>79.63</v>
      </c>
      <c r="Q300" s="86">
        <f t="shared" si="109"/>
        <v>2.4300000000000002</v>
      </c>
    </row>
    <row r="301" spans="1:17" ht="13.5" thickBot="1" x14ac:dyDescent="0.25">
      <c r="A301" s="199">
        <v>13</v>
      </c>
      <c r="B301" s="90" t="s">
        <v>644</v>
      </c>
      <c r="C301" s="194" t="str">
        <f t="shared" si="108"/>
        <v>LK.24-13</v>
      </c>
      <c r="D301" s="194" t="s">
        <v>950</v>
      </c>
      <c r="E301" s="213">
        <v>4</v>
      </c>
      <c r="F301" s="323"/>
      <c r="G301" s="210" t="s">
        <v>661</v>
      </c>
      <c r="H301" s="210" t="s">
        <v>662</v>
      </c>
      <c r="I301" s="211" t="s">
        <v>663</v>
      </c>
      <c r="J301" s="197">
        <f>'LK 24'!F15</f>
        <v>68.05865</v>
      </c>
      <c r="K301" s="197">
        <f>'LK 24'!G15</f>
        <v>69.650000000000006</v>
      </c>
      <c r="L301" s="197">
        <f>'LK 24'!H15</f>
        <v>69.650000000000006</v>
      </c>
      <c r="M301" s="197">
        <f>'LK 24'!I15</f>
        <v>37.774999999999999</v>
      </c>
      <c r="N301" s="198">
        <f t="shared" si="106"/>
        <v>69.650000000000006</v>
      </c>
      <c r="O301" s="198">
        <f t="shared" si="107"/>
        <v>245.13365000000002</v>
      </c>
      <c r="P301" s="221">
        <f>'LK 24'!D15</f>
        <v>111.49</v>
      </c>
      <c r="Q301" s="86">
        <f t="shared" si="109"/>
        <v>2.4300000000000002</v>
      </c>
    </row>
    <row r="302" spans="1:17" x14ac:dyDescent="0.2">
      <c r="A302" s="189"/>
      <c r="B302" s="324" t="s">
        <v>93</v>
      </c>
      <c r="C302" s="325"/>
      <c r="D302" s="325"/>
      <c r="E302" s="326"/>
      <c r="F302" s="216"/>
      <c r="G302" s="190"/>
      <c r="H302" s="190"/>
      <c r="I302" s="191"/>
      <c r="J302" s="192">
        <f>SUM(J303:J317)</f>
        <v>962.30429495999999</v>
      </c>
      <c r="K302" s="192">
        <f>SUM(K303:K317)</f>
        <v>998.01231752000001</v>
      </c>
      <c r="L302" s="192">
        <f>SUM(L303:L317)</f>
        <v>998.01231752000001</v>
      </c>
      <c r="M302" s="192">
        <f>SUM(M303:M317)</f>
        <v>576.69344533000003</v>
      </c>
      <c r="N302" s="192">
        <f>MAX(J302:M302)</f>
        <v>998.01231752000001</v>
      </c>
      <c r="O302" s="192">
        <f>SUM(O303:O317)</f>
        <v>3535.0223753300006</v>
      </c>
      <c r="P302" s="220">
        <f>+SUM(P303:P317)</f>
        <v>1221.6299999999999</v>
      </c>
      <c r="Q302" s="223">
        <f>+SUM(Q303:Q317)</f>
        <v>36.450000000000003</v>
      </c>
    </row>
    <row r="303" spans="1:17" x14ac:dyDescent="0.2">
      <c r="A303" s="193">
        <v>1</v>
      </c>
      <c r="B303" s="90" t="s">
        <v>491</v>
      </c>
      <c r="C303" s="194" t="str">
        <f>+B303</f>
        <v>LK.25.1</v>
      </c>
      <c r="D303" s="194" t="s">
        <v>952</v>
      </c>
      <c r="E303" s="213">
        <v>4</v>
      </c>
      <c r="F303" s="321" t="s">
        <v>1126</v>
      </c>
      <c r="G303" s="210" t="s">
        <v>661</v>
      </c>
      <c r="H303" s="210" t="s">
        <v>662</v>
      </c>
      <c r="I303" s="211" t="s">
        <v>681</v>
      </c>
      <c r="J303" s="197">
        <f>'LK 25'!F3</f>
        <v>106.5386503</v>
      </c>
      <c r="K303" s="197">
        <f>'LK 25'!G3</f>
        <v>114.7405758</v>
      </c>
      <c r="L303" s="197">
        <f>'LK 25'!H3</f>
        <v>114.7405758</v>
      </c>
      <c r="M303" s="197">
        <f>'LK 25'!I3</f>
        <v>74.803791860000004</v>
      </c>
      <c r="N303" s="198">
        <f t="shared" ref="N303:N315" si="110">+MAX(J303:M303)</f>
        <v>114.7405758</v>
      </c>
      <c r="O303" s="198">
        <f t="shared" ref="O303:O315" si="111">+SUM(J303:M303)</f>
        <v>410.82359375999999</v>
      </c>
      <c r="P303" s="221">
        <f>'LK 25'!D3</f>
        <v>139.88999999999999</v>
      </c>
      <c r="Q303" s="86">
        <f>0.81*3</f>
        <v>2.4300000000000002</v>
      </c>
    </row>
    <row r="304" spans="1:17" x14ac:dyDescent="0.2">
      <c r="A304" s="193">
        <v>2</v>
      </c>
      <c r="B304" s="90" t="s">
        <v>492</v>
      </c>
      <c r="C304" s="194" t="str">
        <f t="shared" ref="C304:C315" si="112">+B304</f>
        <v>LK.25.2</v>
      </c>
      <c r="D304" s="194" t="s">
        <v>953</v>
      </c>
      <c r="E304" s="213">
        <v>4</v>
      </c>
      <c r="F304" s="322"/>
      <c r="G304" s="195" t="s">
        <v>664</v>
      </c>
      <c r="H304" s="195" t="s">
        <v>665</v>
      </c>
      <c r="I304" s="196" t="s">
        <v>681</v>
      </c>
      <c r="J304" s="197">
        <f>'LK 25'!F4</f>
        <v>68.191100000000006</v>
      </c>
      <c r="K304" s="197">
        <f>'LK 25'!G4</f>
        <v>70</v>
      </c>
      <c r="L304" s="197">
        <f>'LK 25'!H4</f>
        <v>70</v>
      </c>
      <c r="M304" s="197">
        <f>'LK 25'!I4</f>
        <v>41.475000000000001</v>
      </c>
      <c r="N304" s="198">
        <f t="shared" si="110"/>
        <v>70</v>
      </c>
      <c r="O304" s="198">
        <f t="shared" si="111"/>
        <v>249.6661</v>
      </c>
      <c r="P304" s="221">
        <f>'LK 25'!D4</f>
        <v>80</v>
      </c>
      <c r="Q304" s="86">
        <f t="shared" ref="Q304:Q317" si="113">0.81*3</f>
        <v>2.4300000000000002</v>
      </c>
    </row>
    <row r="305" spans="1:17" x14ac:dyDescent="0.2">
      <c r="A305" s="193">
        <v>3</v>
      </c>
      <c r="B305" s="90" t="s">
        <v>493</v>
      </c>
      <c r="C305" s="194" t="str">
        <f t="shared" si="112"/>
        <v>LK.25.3</v>
      </c>
      <c r="D305" s="194" t="s">
        <v>954</v>
      </c>
      <c r="E305" s="213">
        <v>4</v>
      </c>
      <c r="F305" s="322"/>
      <c r="G305" s="195" t="s">
        <v>664</v>
      </c>
      <c r="H305" s="195" t="s">
        <v>665</v>
      </c>
      <c r="I305" s="196" t="s">
        <v>681</v>
      </c>
      <c r="J305" s="197">
        <f>'LK 25'!F5</f>
        <v>68.191100000000006</v>
      </c>
      <c r="K305" s="197">
        <f>'LK 25'!G5</f>
        <v>70</v>
      </c>
      <c r="L305" s="197">
        <f>'LK 25'!H5</f>
        <v>70</v>
      </c>
      <c r="M305" s="197">
        <f>'LK 25'!I5</f>
        <v>41.475000000000001</v>
      </c>
      <c r="N305" s="198">
        <f t="shared" si="110"/>
        <v>70</v>
      </c>
      <c r="O305" s="198">
        <f t="shared" si="111"/>
        <v>249.6661</v>
      </c>
      <c r="P305" s="221">
        <f>'LK 25'!D5</f>
        <v>80</v>
      </c>
      <c r="Q305" s="86">
        <f t="shared" si="113"/>
        <v>2.4300000000000002</v>
      </c>
    </row>
    <row r="306" spans="1:17" x14ac:dyDescent="0.2">
      <c r="A306" s="193">
        <v>4</v>
      </c>
      <c r="B306" s="90" t="s">
        <v>494</v>
      </c>
      <c r="C306" s="194" t="str">
        <f t="shared" si="112"/>
        <v>LK.25.4</v>
      </c>
      <c r="D306" s="194" t="s">
        <v>955</v>
      </c>
      <c r="E306" s="213">
        <v>4</v>
      </c>
      <c r="F306" s="322"/>
      <c r="G306" s="195" t="s">
        <v>664</v>
      </c>
      <c r="H306" s="195" t="s">
        <v>665</v>
      </c>
      <c r="I306" s="196" t="s">
        <v>681</v>
      </c>
      <c r="J306" s="197">
        <f>'LK 25'!F6</f>
        <v>68.191100000000006</v>
      </c>
      <c r="K306" s="197">
        <f>'LK 25'!G6</f>
        <v>70</v>
      </c>
      <c r="L306" s="197">
        <f>'LK 25'!H6</f>
        <v>70</v>
      </c>
      <c r="M306" s="197">
        <f>'LK 25'!I6</f>
        <v>36.905500000000004</v>
      </c>
      <c r="N306" s="198">
        <f t="shared" si="110"/>
        <v>70</v>
      </c>
      <c r="O306" s="198">
        <f t="shared" si="111"/>
        <v>245.09660000000002</v>
      </c>
      <c r="P306" s="221">
        <f>'LK 25'!D6</f>
        <v>80</v>
      </c>
      <c r="Q306" s="86">
        <f t="shared" si="113"/>
        <v>2.4300000000000002</v>
      </c>
    </row>
    <row r="307" spans="1:17" x14ac:dyDescent="0.2">
      <c r="A307" s="193">
        <v>5</v>
      </c>
      <c r="B307" s="90" t="s">
        <v>495</v>
      </c>
      <c r="C307" s="194" t="str">
        <f t="shared" si="112"/>
        <v>LK.25.5</v>
      </c>
      <c r="D307" s="194" t="s">
        <v>956</v>
      </c>
      <c r="E307" s="213">
        <v>4</v>
      </c>
      <c r="F307" s="322"/>
      <c r="G307" s="195" t="s">
        <v>664</v>
      </c>
      <c r="H307" s="195" t="s">
        <v>665</v>
      </c>
      <c r="I307" s="196" t="s">
        <v>681</v>
      </c>
      <c r="J307" s="197">
        <f>'LK 25'!F7</f>
        <v>68.191100000000006</v>
      </c>
      <c r="K307" s="197">
        <f>'LK 25'!G7</f>
        <v>70</v>
      </c>
      <c r="L307" s="197">
        <f>'LK 25'!H7</f>
        <v>70</v>
      </c>
      <c r="M307" s="197">
        <f>'LK 25'!I7</f>
        <v>36.919750000000001</v>
      </c>
      <c r="N307" s="198">
        <f t="shared" si="110"/>
        <v>70</v>
      </c>
      <c r="O307" s="198">
        <f t="shared" si="111"/>
        <v>245.11085</v>
      </c>
      <c r="P307" s="221">
        <f>'LK 25'!D7</f>
        <v>80</v>
      </c>
      <c r="Q307" s="86">
        <f t="shared" si="113"/>
        <v>2.4300000000000002</v>
      </c>
    </row>
    <row r="308" spans="1:17" x14ac:dyDescent="0.2">
      <c r="A308" s="193">
        <v>6</v>
      </c>
      <c r="B308" s="90" t="s">
        <v>496</v>
      </c>
      <c r="C308" s="194" t="str">
        <f t="shared" si="112"/>
        <v>LK.25.6</v>
      </c>
      <c r="D308" s="194" t="s">
        <v>957</v>
      </c>
      <c r="E308" s="213">
        <v>4</v>
      </c>
      <c r="F308" s="322"/>
      <c r="G308" s="195" t="s">
        <v>664</v>
      </c>
      <c r="H308" s="195" t="s">
        <v>662</v>
      </c>
      <c r="I308" s="196" t="s">
        <v>681</v>
      </c>
      <c r="J308" s="197">
        <f>'LK 25'!F8</f>
        <v>68.191100000000006</v>
      </c>
      <c r="K308" s="197">
        <f>'LK 25'!G8</f>
        <v>70</v>
      </c>
      <c r="L308" s="197">
        <f>'LK 25'!H8</f>
        <v>70</v>
      </c>
      <c r="M308" s="197">
        <f>'LK 25'!I8</f>
        <v>41.475000000000001</v>
      </c>
      <c r="N308" s="198">
        <f t="shared" si="110"/>
        <v>70</v>
      </c>
      <c r="O308" s="198">
        <f t="shared" si="111"/>
        <v>249.6661</v>
      </c>
      <c r="P308" s="221">
        <f>'LK 25'!D8</f>
        <v>80</v>
      </c>
      <c r="Q308" s="86">
        <f t="shared" si="113"/>
        <v>2.4300000000000002</v>
      </c>
    </row>
    <row r="309" spans="1:17" x14ac:dyDescent="0.2">
      <c r="A309" s="193">
        <v>7</v>
      </c>
      <c r="B309" s="90" t="s">
        <v>497</v>
      </c>
      <c r="C309" s="194" t="str">
        <f t="shared" si="112"/>
        <v>LK.25.7</v>
      </c>
      <c r="D309" s="194" t="s">
        <v>958</v>
      </c>
      <c r="E309" s="213">
        <v>4</v>
      </c>
      <c r="F309" s="323"/>
      <c r="G309" s="210" t="s">
        <v>661</v>
      </c>
      <c r="H309" s="210" t="s">
        <v>662</v>
      </c>
      <c r="I309" s="211" t="s">
        <v>681</v>
      </c>
      <c r="J309" s="197">
        <f>'LK 25'!F9</f>
        <v>68.409899999999993</v>
      </c>
      <c r="K309" s="197">
        <f>'LK 25'!G9</f>
        <v>70</v>
      </c>
      <c r="L309" s="197">
        <f>'LK 25'!H9</f>
        <v>70</v>
      </c>
      <c r="M309" s="197">
        <f>'LK 25'!I9</f>
        <v>36.809824999999996</v>
      </c>
      <c r="N309" s="198">
        <f t="shared" si="110"/>
        <v>70</v>
      </c>
      <c r="O309" s="198">
        <f t="shared" si="111"/>
        <v>245.21972499999998</v>
      </c>
      <c r="P309" s="221">
        <f>'LK 25'!D9</f>
        <v>112</v>
      </c>
      <c r="Q309" s="86">
        <f t="shared" si="113"/>
        <v>2.4300000000000002</v>
      </c>
    </row>
    <row r="310" spans="1:17" x14ac:dyDescent="0.2">
      <c r="A310" s="199">
        <v>8</v>
      </c>
      <c r="B310" s="90" t="s">
        <v>498</v>
      </c>
      <c r="C310" s="194" t="str">
        <f t="shared" si="112"/>
        <v>LK.25.8</v>
      </c>
      <c r="D310" s="194" t="s">
        <v>959</v>
      </c>
      <c r="E310" s="213">
        <v>4</v>
      </c>
      <c r="F310" s="321" t="s">
        <v>1127</v>
      </c>
      <c r="G310" s="210" t="s">
        <v>661</v>
      </c>
      <c r="H310" s="210" t="s">
        <v>662</v>
      </c>
      <c r="I310" s="211" t="s">
        <v>663</v>
      </c>
      <c r="J310" s="197">
        <f>'LK 25'!F10</f>
        <v>52.681750000000001</v>
      </c>
      <c r="K310" s="197">
        <f>'LK 25'!G10</f>
        <v>54</v>
      </c>
      <c r="L310" s="197">
        <f>'LK 25'!H10</f>
        <v>54</v>
      </c>
      <c r="M310" s="197">
        <f>'LK 25'!I10</f>
        <v>27.855</v>
      </c>
      <c r="N310" s="198">
        <f t="shared" si="110"/>
        <v>54</v>
      </c>
      <c r="O310" s="198">
        <f t="shared" si="111"/>
        <v>188.53674999999998</v>
      </c>
      <c r="P310" s="221">
        <f>'LK 25'!D10</f>
        <v>91</v>
      </c>
      <c r="Q310" s="86">
        <f t="shared" si="113"/>
        <v>2.4300000000000002</v>
      </c>
    </row>
    <row r="311" spans="1:17" x14ac:dyDescent="0.2">
      <c r="A311" s="199">
        <v>9</v>
      </c>
      <c r="B311" s="90" t="s">
        <v>499</v>
      </c>
      <c r="C311" s="194" t="str">
        <f t="shared" si="112"/>
        <v>LK.25.9</v>
      </c>
      <c r="D311" s="194" t="s">
        <v>961</v>
      </c>
      <c r="E311" s="213">
        <v>4</v>
      </c>
      <c r="F311" s="322"/>
      <c r="G311" s="195" t="s">
        <v>664</v>
      </c>
      <c r="H311" s="195" t="s">
        <v>665</v>
      </c>
      <c r="I311" s="196" t="s">
        <v>663</v>
      </c>
      <c r="J311" s="197">
        <f>'LK 25'!F11</f>
        <v>52.445599999999999</v>
      </c>
      <c r="K311" s="197">
        <f>'LK 25'!G11</f>
        <v>54</v>
      </c>
      <c r="L311" s="197">
        <f>'LK 25'!H11</f>
        <v>54</v>
      </c>
      <c r="M311" s="197">
        <f>'LK 25'!I11</f>
        <v>32.130000000000003</v>
      </c>
      <c r="N311" s="198">
        <f t="shared" si="110"/>
        <v>54</v>
      </c>
      <c r="O311" s="198">
        <f t="shared" si="111"/>
        <v>192.57560000000001</v>
      </c>
      <c r="P311" s="221">
        <f>'LK 25'!D11</f>
        <v>63</v>
      </c>
      <c r="Q311" s="86">
        <f t="shared" si="113"/>
        <v>2.4300000000000002</v>
      </c>
    </row>
    <row r="312" spans="1:17" x14ac:dyDescent="0.2">
      <c r="A312" s="199">
        <v>10</v>
      </c>
      <c r="B312" s="90" t="s">
        <v>500</v>
      </c>
      <c r="C312" s="194" t="str">
        <f t="shared" si="112"/>
        <v>LK.25.10</v>
      </c>
      <c r="D312" s="194" t="s">
        <v>962</v>
      </c>
      <c r="E312" s="213">
        <v>4</v>
      </c>
      <c r="F312" s="322"/>
      <c r="G312" s="195" t="s">
        <v>664</v>
      </c>
      <c r="H312" s="195" t="s">
        <v>665</v>
      </c>
      <c r="I312" s="196" t="s">
        <v>663</v>
      </c>
      <c r="J312" s="197">
        <f>'LK 25'!F12</f>
        <v>52.445599999999999</v>
      </c>
      <c r="K312" s="197">
        <f>'LK 25'!G12</f>
        <v>54</v>
      </c>
      <c r="L312" s="197">
        <f>'LK 25'!H12</f>
        <v>54</v>
      </c>
      <c r="M312" s="197">
        <f>'LK 25'!I12</f>
        <v>32.130000000000003</v>
      </c>
      <c r="N312" s="198">
        <f t="shared" si="110"/>
        <v>54</v>
      </c>
      <c r="O312" s="198">
        <f t="shared" si="111"/>
        <v>192.57560000000001</v>
      </c>
      <c r="P312" s="221">
        <f>'LK 25'!D12</f>
        <v>63</v>
      </c>
      <c r="Q312" s="86">
        <f t="shared" si="113"/>
        <v>2.4300000000000002</v>
      </c>
    </row>
    <row r="313" spans="1:17" x14ac:dyDescent="0.2">
      <c r="A313" s="199">
        <v>11</v>
      </c>
      <c r="B313" s="90" t="s">
        <v>501</v>
      </c>
      <c r="C313" s="194" t="str">
        <f t="shared" si="112"/>
        <v>LK.25.11</v>
      </c>
      <c r="D313" s="194" t="s">
        <v>963</v>
      </c>
      <c r="E313" s="213">
        <v>4</v>
      </c>
      <c r="F313" s="322"/>
      <c r="G313" s="195" t="s">
        <v>664</v>
      </c>
      <c r="H313" s="195" t="s">
        <v>662</v>
      </c>
      <c r="I313" s="196" t="s">
        <v>663</v>
      </c>
      <c r="J313" s="197">
        <f>'LK 25'!F13</f>
        <v>52.445599999999999</v>
      </c>
      <c r="K313" s="197">
        <f>'LK 25'!G13</f>
        <v>54</v>
      </c>
      <c r="L313" s="197">
        <f>'LK 25'!H13</f>
        <v>54</v>
      </c>
      <c r="M313" s="197">
        <f>'LK 25'!I13</f>
        <v>28.040624999999999</v>
      </c>
      <c r="N313" s="198">
        <f t="shared" si="110"/>
        <v>54</v>
      </c>
      <c r="O313" s="198">
        <f t="shared" si="111"/>
        <v>188.48622500000002</v>
      </c>
      <c r="P313" s="221">
        <f>'LK 25'!D13</f>
        <v>63</v>
      </c>
      <c r="Q313" s="86">
        <f t="shared" si="113"/>
        <v>2.4300000000000002</v>
      </c>
    </row>
    <row r="314" spans="1:17" x14ac:dyDescent="0.2">
      <c r="A314" s="199">
        <v>12</v>
      </c>
      <c r="B314" s="90" t="s">
        <v>502</v>
      </c>
      <c r="C314" s="194" t="str">
        <f t="shared" si="112"/>
        <v>LK.25.12</v>
      </c>
      <c r="D314" s="194" t="s">
        <v>964</v>
      </c>
      <c r="E314" s="213">
        <v>4</v>
      </c>
      <c r="F314" s="322"/>
      <c r="G314" s="195" t="s">
        <v>664</v>
      </c>
      <c r="H314" s="195" t="s">
        <v>683</v>
      </c>
      <c r="I314" s="196" t="s">
        <v>663</v>
      </c>
      <c r="J314" s="197">
        <f>'LK 25'!F14</f>
        <v>52.445599999999999</v>
      </c>
      <c r="K314" s="197">
        <f>'LK 25'!G14</f>
        <v>54</v>
      </c>
      <c r="L314" s="197">
        <f>'LK 25'!H14</f>
        <v>54</v>
      </c>
      <c r="M314" s="197">
        <f>'LK 25'!I14</f>
        <v>28.040624999999999</v>
      </c>
      <c r="N314" s="198">
        <f t="shared" si="110"/>
        <v>54</v>
      </c>
      <c r="O314" s="198">
        <f t="shared" si="111"/>
        <v>188.48622500000002</v>
      </c>
      <c r="P314" s="221">
        <f>'LK 25'!D14</f>
        <v>63</v>
      </c>
      <c r="Q314" s="86">
        <f t="shared" si="113"/>
        <v>2.4300000000000002</v>
      </c>
    </row>
    <row r="315" spans="1:17" x14ac:dyDescent="0.2">
      <c r="A315" s="199">
        <v>13</v>
      </c>
      <c r="B315" s="90" t="s">
        <v>503</v>
      </c>
      <c r="C315" s="194" t="str">
        <f t="shared" si="112"/>
        <v>LK.25.13</v>
      </c>
      <c r="D315" s="194" t="s">
        <v>965</v>
      </c>
      <c r="E315" s="213">
        <v>4</v>
      </c>
      <c r="F315" s="322"/>
      <c r="G315" s="195" t="s">
        <v>664</v>
      </c>
      <c r="H315" s="195" t="s">
        <v>842</v>
      </c>
      <c r="I315" s="196" t="s">
        <v>663</v>
      </c>
      <c r="J315" s="197">
        <f>'LK 25'!F15</f>
        <v>52.445599999999999</v>
      </c>
      <c r="K315" s="197">
        <f>'LK 25'!G15</f>
        <v>54</v>
      </c>
      <c r="L315" s="197">
        <f>'LK 25'!H15</f>
        <v>54</v>
      </c>
      <c r="M315" s="197">
        <f>'LK 25'!I15</f>
        <v>32.130000000000003</v>
      </c>
      <c r="N315" s="198">
        <f t="shared" si="110"/>
        <v>54</v>
      </c>
      <c r="O315" s="198">
        <f t="shared" si="111"/>
        <v>192.57560000000001</v>
      </c>
      <c r="P315" s="221">
        <f>'LK 25'!D15</f>
        <v>63</v>
      </c>
      <c r="Q315" s="86">
        <f t="shared" si="113"/>
        <v>2.4300000000000002</v>
      </c>
    </row>
    <row r="316" spans="1:17" x14ac:dyDescent="0.2">
      <c r="A316" s="199">
        <v>14</v>
      </c>
      <c r="B316" s="90" t="s">
        <v>504</v>
      </c>
      <c r="C316" s="194" t="str">
        <f t="shared" ref="C316:C317" si="114">+B316</f>
        <v>LK.25.14</v>
      </c>
      <c r="D316" s="194" t="s">
        <v>966</v>
      </c>
      <c r="E316" s="213">
        <v>4</v>
      </c>
      <c r="F316" s="322"/>
      <c r="G316" s="195" t="s">
        <v>664</v>
      </c>
      <c r="H316" s="195" t="s">
        <v>856</v>
      </c>
      <c r="I316" s="196" t="s">
        <v>663</v>
      </c>
      <c r="J316" s="197">
        <f>'LK 25'!F16</f>
        <v>52.445599999999999</v>
      </c>
      <c r="K316" s="197">
        <f>'LK 25'!G16</f>
        <v>54</v>
      </c>
      <c r="L316" s="197">
        <f>'LK 25'!H16</f>
        <v>54</v>
      </c>
      <c r="M316" s="197">
        <f>'LK 25'!I16</f>
        <v>32.130000000000003</v>
      </c>
      <c r="N316" s="198">
        <f t="shared" ref="N316:N317" si="115">+MAX(J316:M316)</f>
        <v>54</v>
      </c>
      <c r="O316" s="198">
        <f t="shared" ref="O316:O317" si="116">+SUM(J316:M316)</f>
        <v>192.57560000000001</v>
      </c>
      <c r="P316" s="221">
        <f>'LK 25'!D16</f>
        <v>63</v>
      </c>
      <c r="Q316" s="86">
        <f t="shared" si="113"/>
        <v>2.4300000000000002</v>
      </c>
    </row>
    <row r="317" spans="1:17" ht="13.5" thickBot="1" x14ac:dyDescent="0.25">
      <c r="A317" s="199">
        <v>15</v>
      </c>
      <c r="B317" s="90" t="s">
        <v>505</v>
      </c>
      <c r="C317" s="194" t="str">
        <f t="shared" si="114"/>
        <v>LK.25.15</v>
      </c>
      <c r="D317" s="194" t="s">
        <v>967</v>
      </c>
      <c r="E317" s="213">
        <v>4</v>
      </c>
      <c r="F317" s="323"/>
      <c r="G317" s="210" t="s">
        <v>661</v>
      </c>
      <c r="H317" s="210" t="s">
        <v>662</v>
      </c>
      <c r="I317" s="211" t="s">
        <v>663</v>
      </c>
      <c r="J317" s="197">
        <f>'LK 25'!F17</f>
        <v>79.044894659999997</v>
      </c>
      <c r="K317" s="197">
        <f>'LK 25'!G17</f>
        <v>85.271741719999994</v>
      </c>
      <c r="L317" s="197">
        <f>'LK 25'!H17</f>
        <v>85.271741719999994</v>
      </c>
      <c r="M317" s="197">
        <f>'LK 25'!I17</f>
        <v>54.373328469999997</v>
      </c>
      <c r="N317" s="198">
        <f t="shared" si="115"/>
        <v>85.271741719999994</v>
      </c>
      <c r="O317" s="198">
        <f t="shared" si="116"/>
        <v>303.96170656999999</v>
      </c>
      <c r="P317" s="221">
        <f>'LK 25'!D17</f>
        <v>100.74</v>
      </c>
      <c r="Q317" s="86">
        <f t="shared" si="113"/>
        <v>2.4300000000000002</v>
      </c>
    </row>
    <row r="318" spans="1:17" x14ac:dyDescent="0.2">
      <c r="A318" s="189"/>
      <c r="B318" s="324" t="s">
        <v>96</v>
      </c>
      <c r="C318" s="325"/>
      <c r="D318" s="325"/>
      <c r="E318" s="326"/>
      <c r="F318" s="216"/>
      <c r="G318" s="190"/>
      <c r="H318" s="190"/>
      <c r="I318" s="191"/>
      <c r="J318" s="192">
        <f>SUM(J319:J333)</f>
        <v>963.21238219999987</v>
      </c>
      <c r="K318" s="192">
        <f>SUM(K319:K333)</f>
        <v>999.26238219999993</v>
      </c>
      <c r="L318" s="192">
        <f>SUM(L319:L333)</f>
        <v>999.26238219999993</v>
      </c>
      <c r="M318" s="192">
        <f>SUM(M319:M333)</f>
        <v>577.76238220000005</v>
      </c>
      <c r="N318" s="192">
        <f>MAX(J318:M318)</f>
        <v>999.26238219999993</v>
      </c>
      <c r="O318" s="192">
        <f>SUM(O319:O333)</f>
        <v>3539.4995288</v>
      </c>
      <c r="P318" s="220">
        <f>+SUM(P319:P333)</f>
        <v>1225.6600000000001</v>
      </c>
      <c r="Q318" s="223">
        <f>+SUM(Q319:Q333)</f>
        <v>36.450000000000003</v>
      </c>
    </row>
    <row r="319" spans="1:17" x14ac:dyDescent="0.2">
      <c r="A319" s="193">
        <v>1</v>
      </c>
      <c r="B319" s="90" t="s">
        <v>506</v>
      </c>
      <c r="C319" s="194" t="str">
        <f>+B319</f>
        <v>LK.26.1</v>
      </c>
      <c r="D319" s="194" t="s">
        <v>969</v>
      </c>
      <c r="E319" s="213">
        <v>4</v>
      </c>
      <c r="F319" s="321" t="s">
        <v>1128</v>
      </c>
      <c r="G319" s="210" t="s">
        <v>661</v>
      </c>
      <c r="H319" s="210" t="s">
        <v>662</v>
      </c>
      <c r="I319" s="211" t="s">
        <v>681</v>
      </c>
      <c r="J319" s="197">
        <f>'LK 26'!F3</f>
        <v>107.71238219999999</v>
      </c>
      <c r="K319" s="197">
        <f>'LK 26'!G3</f>
        <v>115.96238219999999</v>
      </c>
      <c r="L319" s="197">
        <f>'LK 26'!H3</f>
        <v>115.96238219999999</v>
      </c>
      <c r="M319" s="197">
        <f>'LK 26'!I3</f>
        <v>75.962382199999993</v>
      </c>
      <c r="N319" s="198">
        <f t="shared" ref="N319:N333" si="117">+MAX(J319:M319)</f>
        <v>115.96238219999999</v>
      </c>
      <c r="O319" s="198">
        <f t="shared" ref="O319:O333" si="118">+SUM(J319:M319)</f>
        <v>415.59952879999997</v>
      </c>
      <c r="P319" s="221">
        <f>'LK 26'!D3</f>
        <v>142.16999999999999</v>
      </c>
      <c r="Q319" s="86">
        <f>0.81*3</f>
        <v>2.4300000000000002</v>
      </c>
    </row>
    <row r="320" spans="1:17" x14ac:dyDescent="0.2">
      <c r="A320" s="193">
        <v>2</v>
      </c>
      <c r="B320" s="90" t="s">
        <v>507</v>
      </c>
      <c r="C320" s="194" t="str">
        <f t="shared" ref="C320:C333" si="119">+B320</f>
        <v>LK.26.2</v>
      </c>
      <c r="D320" s="194" t="s">
        <v>960</v>
      </c>
      <c r="E320" s="213">
        <v>4</v>
      </c>
      <c r="F320" s="322"/>
      <c r="G320" s="195" t="s">
        <v>664</v>
      </c>
      <c r="H320" s="195" t="s">
        <v>665</v>
      </c>
      <c r="I320" s="196" t="s">
        <v>681</v>
      </c>
      <c r="J320" s="197">
        <f>'LK 26'!F4</f>
        <v>68.2</v>
      </c>
      <c r="K320" s="197">
        <f>'LK 26'!G4</f>
        <v>70</v>
      </c>
      <c r="L320" s="197">
        <f>'LK 26'!H4</f>
        <v>70</v>
      </c>
      <c r="M320" s="197">
        <f>'LK 26'!I4</f>
        <v>41.5</v>
      </c>
      <c r="N320" s="198">
        <f t="shared" si="117"/>
        <v>70</v>
      </c>
      <c r="O320" s="198">
        <f t="shared" si="118"/>
        <v>249.7</v>
      </c>
      <c r="P320" s="221">
        <f>'LK 26'!D4</f>
        <v>80</v>
      </c>
      <c r="Q320" s="86">
        <f t="shared" ref="Q320:Q333" si="120">0.81*3</f>
        <v>2.4300000000000002</v>
      </c>
    </row>
    <row r="321" spans="1:17" x14ac:dyDescent="0.2">
      <c r="A321" s="193">
        <v>3</v>
      </c>
      <c r="B321" s="90" t="s">
        <v>508</v>
      </c>
      <c r="C321" s="194" t="str">
        <f t="shared" si="119"/>
        <v>LK.26.3</v>
      </c>
      <c r="D321" s="194" t="s">
        <v>970</v>
      </c>
      <c r="E321" s="213">
        <v>4</v>
      </c>
      <c r="F321" s="322"/>
      <c r="G321" s="195" t="s">
        <v>664</v>
      </c>
      <c r="H321" s="195" t="s">
        <v>665</v>
      </c>
      <c r="I321" s="196" t="s">
        <v>681</v>
      </c>
      <c r="J321" s="197">
        <f>'LK 26'!F5</f>
        <v>68.2</v>
      </c>
      <c r="K321" s="197">
        <f>'LK 26'!G5</f>
        <v>70</v>
      </c>
      <c r="L321" s="197">
        <f>'LK 26'!H5</f>
        <v>70</v>
      </c>
      <c r="M321" s="197">
        <f>'LK 26'!I5</f>
        <v>41.5</v>
      </c>
      <c r="N321" s="198">
        <f t="shared" si="117"/>
        <v>70</v>
      </c>
      <c r="O321" s="198">
        <f t="shared" si="118"/>
        <v>249.7</v>
      </c>
      <c r="P321" s="221">
        <f>'LK 26'!D5</f>
        <v>80</v>
      </c>
      <c r="Q321" s="86">
        <f t="shared" si="120"/>
        <v>2.4300000000000002</v>
      </c>
    </row>
    <row r="322" spans="1:17" x14ac:dyDescent="0.2">
      <c r="A322" s="193">
        <v>4</v>
      </c>
      <c r="B322" s="90" t="s">
        <v>509</v>
      </c>
      <c r="C322" s="194" t="str">
        <f t="shared" si="119"/>
        <v>LK.26.4</v>
      </c>
      <c r="D322" s="194" t="s">
        <v>971</v>
      </c>
      <c r="E322" s="213">
        <v>4</v>
      </c>
      <c r="F322" s="322"/>
      <c r="G322" s="195" t="s">
        <v>664</v>
      </c>
      <c r="H322" s="195" t="s">
        <v>665</v>
      </c>
      <c r="I322" s="196" t="s">
        <v>681</v>
      </c>
      <c r="J322" s="197">
        <f>'LK 26'!F6</f>
        <v>68.2</v>
      </c>
      <c r="K322" s="197">
        <f>'LK 26'!G6</f>
        <v>70</v>
      </c>
      <c r="L322" s="197">
        <f>'LK 26'!H6</f>
        <v>70</v>
      </c>
      <c r="M322" s="197">
        <f>'LK 26'!I6</f>
        <v>36.9</v>
      </c>
      <c r="N322" s="198">
        <f t="shared" si="117"/>
        <v>70</v>
      </c>
      <c r="O322" s="198">
        <f t="shared" si="118"/>
        <v>245.1</v>
      </c>
      <c r="P322" s="221">
        <f>'LK 26'!D6</f>
        <v>80</v>
      </c>
      <c r="Q322" s="86">
        <f t="shared" si="120"/>
        <v>2.4300000000000002</v>
      </c>
    </row>
    <row r="323" spans="1:17" x14ac:dyDescent="0.2">
      <c r="A323" s="193">
        <v>5</v>
      </c>
      <c r="B323" s="90" t="s">
        <v>510</v>
      </c>
      <c r="C323" s="194" t="str">
        <f t="shared" si="119"/>
        <v>LK.26.5</v>
      </c>
      <c r="D323" s="194" t="s">
        <v>972</v>
      </c>
      <c r="E323" s="213">
        <v>4</v>
      </c>
      <c r="F323" s="322"/>
      <c r="G323" s="195" t="s">
        <v>664</v>
      </c>
      <c r="H323" s="195" t="s">
        <v>665</v>
      </c>
      <c r="I323" s="196" t="s">
        <v>681</v>
      </c>
      <c r="J323" s="197">
        <f>'LK 26'!F7</f>
        <v>68.2</v>
      </c>
      <c r="K323" s="197">
        <f>'LK 26'!G7</f>
        <v>70</v>
      </c>
      <c r="L323" s="197">
        <f>'LK 26'!H7</f>
        <v>70</v>
      </c>
      <c r="M323" s="197">
        <f>'LK 26'!I7</f>
        <v>36.9</v>
      </c>
      <c r="N323" s="198">
        <f t="shared" si="117"/>
        <v>70</v>
      </c>
      <c r="O323" s="198">
        <f t="shared" si="118"/>
        <v>245.1</v>
      </c>
      <c r="P323" s="221">
        <f>'LK 26'!D7</f>
        <v>80</v>
      </c>
      <c r="Q323" s="86">
        <f t="shared" si="120"/>
        <v>2.4300000000000002</v>
      </c>
    </row>
    <row r="324" spans="1:17" x14ac:dyDescent="0.2">
      <c r="A324" s="193">
        <v>6</v>
      </c>
      <c r="B324" s="90" t="s">
        <v>511</v>
      </c>
      <c r="C324" s="194" t="str">
        <f t="shared" si="119"/>
        <v>LK.26.6</v>
      </c>
      <c r="D324" s="194" t="s">
        <v>973</v>
      </c>
      <c r="E324" s="213">
        <v>4</v>
      </c>
      <c r="F324" s="322"/>
      <c r="G324" s="195" t="s">
        <v>664</v>
      </c>
      <c r="H324" s="195" t="s">
        <v>662</v>
      </c>
      <c r="I324" s="196" t="s">
        <v>681</v>
      </c>
      <c r="J324" s="197">
        <f>'LK 26'!F8</f>
        <v>68.2</v>
      </c>
      <c r="K324" s="197">
        <f>'LK 26'!G8</f>
        <v>70</v>
      </c>
      <c r="L324" s="197">
        <f>'LK 26'!H8</f>
        <v>70</v>
      </c>
      <c r="M324" s="197">
        <f>'LK 26'!I8</f>
        <v>41.5</v>
      </c>
      <c r="N324" s="198">
        <f t="shared" si="117"/>
        <v>70</v>
      </c>
      <c r="O324" s="198">
        <f t="shared" si="118"/>
        <v>249.7</v>
      </c>
      <c r="P324" s="221">
        <f>'LK 26'!D8</f>
        <v>80</v>
      </c>
      <c r="Q324" s="86">
        <f t="shared" si="120"/>
        <v>2.4300000000000002</v>
      </c>
    </row>
    <row r="325" spans="1:17" x14ac:dyDescent="0.2">
      <c r="A325" s="193">
        <v>7</v>
      </c>
      <c r="B325" s="90" t="s">
        <v>512</v>
      </c>
      <c r="C325" s="194" t="str">
        <f t="shared" si="119"/>
        <v>LK.26.7</v>
      </c>
      <c r="D325" s="194" t="s">
        <v>974</v>
      </c>
      <c r="E325" s="213">
        <v>4</v>
      </c>
      <c r="F325" s="323"/>
      <c r="G325" s="210" t="s">
        <v>661</v>
      </c>
      <c r="H325" s="210" t="s">
        <v>662</v>
      </c>
      <c r="I325" s="211" t="s">
        <v>681</v>
      </c>
      <c r="J325" s="197">
        <f>'LK 26'!F9</f>
        <v>68.400000000000006</v>
      </c>
      <c r="K325" s="197">
        <f>'LK 26'!G9</f>
        <v>70</v>
      </c>
      <c r="L325" s="197">
        <f>'LK 26'!H9</f>
        <v>70</v>
      </c>
      <c r="M325" s="197">
        <f>'LK 26'!I9</f>
        <v>36.799999999999997</v>
      </c>
      <c r="N325" s="198">
        <f t="shared" si="117"/>
        <v>70</v>
      </c>
      <c r="O325" s="198">
        <f t="shared" si="118"/>
        <v>245.2</v>
      </c>
      <c r="P325" s="221">
        <f>'LK 26'!D9</f>
        <v>112</v>
      </c>
      <c r="Q325" s="86">
        <f t="shared" si="120"/>
        <v>2.4300000000000002</v>
      </c>
    </row>
    <row r="326" spans="1:17" x14ac:dyDescent="0.2">
      <c r="A326" s="199">
        <v>8</v>
      </c>
      <c r="B326" s="90" t="s">
        <v>513</v>
      </c>
      <c r="C326" s="194" t="str">
        <f t="shared" si="119"/>
        <v>LK.26.8</v>
      </c>
      <c r="D326" s="194" t="s">
        <v>976</v>
      </c>
      <c r="E326" s="213">
        <v>4</v>
      </c>
      <c r="F326" s="321" t="s">
        <v>1129</v>
      </c>
      <c r="G326" s="210" t="s">
        <v>661</v>
      </c>
      <c r="H326" s="210" t="s">
        <v>662</v>
      </c>
      <c r="I326" s="211" t="s">
        <v>663</v>
      </c>
      <c r="J326" s="197">
        <f>'LK 26'!F10</f>
        <v>52.7</v>
      </c>
      <c r="K326" s="197">
        <f>'LK 26'!G10</f>
        <v>54</v>
      </c>
      <c r="L326" s="197">
        <f>'LK 26'!H10</f>
        <v>54</v>
      </c>
      <c r="M326" s="197">
        <f>'LK 26'!I10</f>
        <v>27.9</v>
      </c>
      <c r="N326" s="198">
        <f t="shared" si="117"/>
        <v>54</v>
      </c>
      <c r="O326" s="198">
        <f t="shared" si="118"/>
        <v>188.6</v>
      </c>
      <c r="P326" s="221">
        <f>'LK 26'!D10</f>
        <v>91</v>
      </c>
      <c r="Q326" s="86">
        <f t="shared" si="120"/>
        <v>2.4300000000000002</v>
      </c>
    </row>
    <row r="327" spans="1:17" x14ac:dyDescent="0.2">
      <c r="A327" s="199">
        <v>9</v>
      </c>
      <c r="B327" s="90" t="s">
        <v>514</v>
      </c>
      <c r="C327" s="194" t="str">
        <f t="shared" si="119"/>
        <v>LK.26.9</v>
      </c>
      <c r="D327" s="194" t="s">
        <v>978</v>
      </c>
      <c r="E327" s="213">
        <v>4</v>
      </c>
      <c r="F327" s="322"/>
      <c r="G327" s="195" t="s">
        <v>664</v>
      </c>
      <c r="H327" s="195" t="s">
        <v>665</v>
      </c>
      <c r="I327" s="196" t="s">
        <v>663</v>
      </c>
      <c r="J327" s="197">
        <f>'LK 26'!F11</f>
        <v>52.4</v>
      </c>
      <c r="K327" s="197">
        <f>'LK 26'!G11</f>
        <v>54</v>
      </c>
      <c r="L327" s="197">
        <f>'LK 26'!H11</f>
        <v>54</v>
      </c>
      <c r="M327" s="197">
        <f>'LK 26'!I11</f>
        <v>32.1</v>
      </c>
      <c r="N327" s="198">
        <f t="shared" si="117"/>
        <v>54</v>
      </c>
      <c r="O327" s="198">
        <f t="shared" si="118"/>
        <v>192.5</v>
      </c>
      <c r="P327" s="221">
        <f>'LK 26'!D11</f>
        <v>63</v>
      </c>
      <c r="Q327" s="86">
        <f t="shared" si="120"/>
        <v>2.4300000000000002</v>
      </c>
    </row>
    <row r="328" spans="1:17" x14ac:dyDescent="0.2">
      <c r="A328" s="199">
        <v>10</v>
      </c>
      <c r="B328" s="90" t="s">
        <v>515</v>
      </c>
      <c r="C328" s="194" t="str">
        <f t="shared" si="119"/>
        <v>LK.26.10</v>
      </c>
      <c r="D328" s="194" t="s">
        <v>979</v>
      </c>
      <c r="E328" s="213">
        <v>4</v>
      </c>
      <c r="F328" s="322"/>
      <c r="G328" s="195" t="s">
        <v>664</v>
      </c>
      <c r="H328" s="195" t="s">
        <v>665</v>
      </c>
      <c r="I328" s="196" t="s">
        <v>663</v>
      </c>
      <c r="J328" s="197">
        <f>'LK 26'!F12</f>
        <v>52.4</v>
      </c>
      <c r="K328" s="197">
        <f>'LK 26'!G12</f>
        <v>54</v>
      </c>
      <c r="L328" s="197">
        <f>'LK 26'!H12</f>
        <v>54</v>
      </c>
      <c r="M328" s="197">
        <f>'LK 26'!I12</f>
        <v>32.1</v>
      </c>
      <c r="N328" s="198">
        <f t="shared" si="117"/>
        <v>54</v>
      </c>
      <c r="O328" s="198">
        <f t="shared" si="118"/>
        <v>192.5</v>
      </c>
      <c r="P328" s="221">
        <f>'LK 26'!D12</f>
        <v>63</v>
      </c>
      <c r="Q328" s="86">
        <f t="shared" si="120"/>
        <v>2.4300000000000002</v>
      </c>
    </row>
    <row r="329" spans="1:17" x14ac:dyDescent="0.2">
      <c r="A329" s="199">
        <v>11</v>
      </c>
      <c r="B329" s="90" t="s">
        <v>516</v>
      </c>
      <c r="C329" s="194" t="str">
        <f t="shared" si="119"/>
        <v>LK.26.11</v>
      </c>
      <c r="D329" s="194" t="s">
        <v>980</v>
      </c>
      <c r="E329" s="213">
        <v>4</v>
      </c>
      <c r="F329" s="322"/>
      <c r="G329" s="195" t="s">
        <v>664</v>
      </c>
      <c r="H329" s="195" t="s">
        <v>662</v>
      </c>
      <c r="I329" s="196" t="s">
        <v>663</v>
      </c>
      <c r="J329" s="197">
        <f>'LK 26'!F13</f>
        <v>52.4</v>
      </c>
      <c r="K329" s="197">
        <f>'LK 26'!G13</f>
        <v>54</v>
      </c>
      <c r="L329" s="197">
        <f>'LK 26'!H13</f>
        <v>54</v>
      </c>
      <c r="M329" s="197">
        <f>'LK 26'!I13</f>
        <v>28</v>
      </c>
      <c r="N329" s="198">
        <f t="shared" si="117"/>
        <v>54</v>
      </c>
      <c r="O329" s="198">
        <f t="shared" si="118"/>
        <v>188.4</v>
      </c>
      <c r="P329" s="221">
        <f>'LK 26'!D13</f>
        <v>63</v>
      </c>
      <c r="Q329" s="86">
        <f t="shared" si="120"/>
        <v>2.4300000000000002</v>
      </c>
    </row>
    <row r="330" spans="1:17" x14ac:dyDescent="0.2">
      <c r="A330" s="199">
        <v>12</v>
      </c>
      <c r="B330" s="90" t="s">
        <v>517</v>
      </c>
      <c r="C330" s="194" t="str">
        <f t="shared" si="119"/>
        <v>LK.26.12</v>
      </c>
      <c r="D330" s="194" t="s">
        <v>981</v>
      </c>
      <c r="E330" s="213">
        <v>4</v>
      </c>
      <c r="F330" s="322"/>
      <c r="G330" s="195" t="s">
        <v>664</v>
      </c>
      <c r="H330" s="195" t="s">
        <v>683</v>
      </c>
      <c r="I330" s="196" t="s">
        <v>663</v>
      </c>
      <c r="J330" s="197">
        <f>'LK 26'!F14</f>
        <v>52.4</v>
      </c>
      <c r="K330" s="197">
        <f>'LK 26'!G14</f>
        <v>54</v>
      </c>
      <c r="L330" s="197">
        <f>'LK 26'!H14</f>
        <v>54</v>
      </c>
      <c r="M330" s="197">
        <f>'LK 26'!I14</f>
        <v>28</v>
      </c>
      <c r="N330" s="198">
        <f t="shared" si="117"/>
        <v>54</v>
      </c>
      <c r="O330" s="198">
        <f t="shared" si="118"/>
        <v>188.4</v>
      </c>
      <c r="P330" s="221">
        <f>'LK 26'!D14</f>
        <v>63</v>
      </c>
      <c r="Q330" s="86">
        <f t="shared" si="120"/>
        <v>2.4300000000000002</v>
      </c>
    </row>
    <row r="331" spans="1:17" x14ac:dyDescent="0.2">
      <c r="A331" s="199">
        <v>13</v>
      </c>
      <c r="B331" s="90" t="s">
        <v>518</v>
      </c>
      <c r="C331" s="194" t="str">
        <f t="shared" si="119"/>
        <v>LK.26.13</v>
      </c>
      <c r="D331" s="194" t="s">
        <v>982</v>
      </c>
      <c r="E331" s="213">
        <v>4</v>
      </c>
      <c r="F331" s="322"/>
      <c r="G331" s="195" t="s">
        <v>664</v>
      </c>
      <c r="H331" s="195" t="s">
        <v>842</v>
      </c>
      <c r="I331" s="196" t="s">
        <v>663</v>
      </c>
      <c r="J331" s="197">
        <f>'LK 26'!F15</f>
        <v>52.4</v>
      </c>
      <c r="K331" s="197">
        <f>'LK 26'!G15</f>
        <v>54</v>
      </c>
      <c r="L331" s="197">
        <f>'LK 26'!H15</f>
        <v>54</v>
      </c>
      <c r="M331" s="197">
        <f>'LK 26'!I15</f>
        <v>32.1</v>
      </c>
      <c r="N331" s="198">
        <f t="shared" si="117"/>
        <v>54</v>
      </c>
      <c r="O331" s="198">
        <f t="shared" si="118"/>
        <v>192.5</v>
      </c>
      <c r="P331" s="221">
        <f>'LK 26'!D15</f>
        <v>63</v>
      </c>
      <c r="Q331" s="86">
        <f t="shared" si="120"/>
        <v>2.4300000000000002</v>
      </c>
    </row>
    <row r="332" spans="1:17" x14ac:dyDescent="0.2">
      <c r="A332" s="199">
        <v>14</v>
      </c>
      <c r="B332" s="90" t="s">
        <v>519</v>
      </c>
      <c r="C332" s="194" t="str">
        <f t="shared" si="119"/>
        <v>LK.26.14</v>
      </c>
      <c r="D332" s="194" t="s">
        <v>983</v>
      </c>
      <c r="E332" s="213">
        <v>4</v>
      </c>
      <c r="F332" s="322"/>
      <c r="G332" s="195" t="s">
        <v>664</v>
      </c>
      <c r="H332" s="195" t="s">
        <v>856</v>
      </c>
      <c r="I332" s="196" t="s">
        <v>663</v>
      </c>
      <c r="J332" s="197">
        <f>'LK 26'!F16</f>
        <v>52.4</v>
      </c>
      <c r="K332" s="197">
        <f>'LK 26'!G16</f>
        <v>54</v>
      </c>
      <c r="L332" s="197">
        <f>'LK 26'!H16</f>
        <v>54</v>
      </c>
      <c r="M332" s="197">
        <f>'LK 26'!I16</f>
        <v>32.1</v>
      </c>
      <c r="N332" s="198">
        <f t="shared" si="117"/>
        <v>54</v>
      </c>
      <c r="O332" s="198">
        <f t="shared" si="118"/>
        <v>192.5</v>
      </c>
      <c r="P332" s="221">
        <f>'LK 26'!D16</f>
        <v>63</v>
      </c>
      <c r="Q332" s="86">
        <f t="shared" si="120"/>
        <v>2.4300000000000002</v>
      </c>
    </row>
    <row r="333" spans="1:17" ht="13.5" thickBot="1" x14ac:dyDescent="0.25">
      <c r="A333" s="199">
        <v>15</v>
      </c>
      <c r="B333" s="90" t="s">
        <v>520</v>
      </c>
      <c r="C333" s="194" t="str">
        <f t="shared" si="119"/>
        <v>LK.26.15</v>
      </c>
      <c r="D333" s="194" t="s">
        <v>984</v>
      </c>
      <c r="E333" s="213">
        <v>4</v>
      </c>
      <c r="F333" s="323"/>
      <c r="G333" s="210" t="s">
        <v>661</v>
      </c>
      <c r="H333" s="210" t="s">
        <v>662</v>
      </c>
      <c r="I333" s="211" t="s">
        <v>663</v>
      </c>
      <c r="J333" s="197">
        <f>'LK 26'!F17</f>
        <v>79</v>
      </c>
      <c r="K333" s="197">
        <f>'LK 26'!G17</f>
        <v>85.3</v>
      </c>
      <c r="L333" s="197">
        <f>'LK 26'!H17</f>
        <v>85.3</v>
      </c>
      <c r="M333" s="197">
        <f>'LK 26'!I17</f>
        <v>54.4</v>
      </c>
      <c r="N333" s="198">
        <f t="shared" si="117"/>
        <v>85.3</v>
      </c>
      <c r="O333" s="198">
        <f t="shared" si="118"/>
        <v>304</v>
      </c>
      <c r="P333" s="221">
        <f>'LK 26'!D17</f>
        <v>102.49000000000001</v>
      </c>
      <c r="Q333" s="86">
        <f t="shared" si="120"/>
        <v>2.4300000000000002</v>
      </c>
    </row>
    <row r="334" spans="1:17" x14ac:dyDescent="0.2">
      <c r="A334" s="189"/>
      <c r="B334" s="324" t="s">
        <v>99</v>
      </c>
      <c r="C334" s="325"/>
      <c r="D334" s="325"/>
      <c r="E334" s="326"/>
      <c r="F334" s="216"/>
      <c r="G334" s="190"/>
      <c r="H334" s="190"/>
      <c r="I334" s="191"/>
      <c r="J334" s="192">
        <f>SUM(J335:J352)</f>
        <v>804.34535074000041</v>
      </c>
      <c r="K334" s="192">
        <f>SUM(K335:K352)</f>
        <v>840.23000000000025</v>
      </c>
      <c r="L334" s="192">
        <f>SUM(L335:L352)</f>
        <v>840.23000000000025</v>
      </c>
      <c r="M334" s="192">
        <f>SUM(M335:M352)</f>
        <v>560.61926674999995</v>
      </c>
      <c r="N334" s="192">
        <f>MAX(J334:M334)</f>
        <v>840.23000000000025</v>
      </c>
      <c r="O334" s="192">
        <f>SUM(O335:O352)</f>
        <v>3045.4246174899995</v>
      </c>
      <c r="P334" s="220">
        <f>+SUM(P335:P352)</f>
        <v>1065.4163636363639</v>
      </c>
      <c r="Q334" s="223">
        <f>+SUM(Q335:Q352)</f>
        <v>43.74</v>
      </c>
    </row>
    <row r="335" spans="1:17" x14ac:dyDescent="0.2">
      <c r="A335" s="193">
        <v>1</v>
      </c>
      <c r="B335" s="90" t="s">
        <v>521</v>
      </c>
      <c r="C335" s="194" t="str">
        <f>+B335</f>
        <v>LK.27.1</v>
      </c>
      <c r="D335" s="194" t="s">
        <v>987</v>
      </c>
      <c r="E335" s="213">
        <v>4</v>
      </c>
      <c r="F335" s="321" t="s">
        <v>1130</v>
      </c>
      <c r="G335" s="210" t="s">
        <v>661</v>
      </c>
      <c r="H335" s="210" t="s">
        <v>662</v>
      </c>
      <c r="I335" s="211" t="s">
        <v>681</v>
      </c>
      <c r="J335" s="197">
        <f>'LK 27'!F3</f>
        <v>74.546725370000004</v>
      </c>
      <c r="K335" s="197">
        <f>'LK 27'!G3</f>
        <v>80.5</v>
      </c>
      <c r="L335" s="197">
        <f>'LK 27'!H3</f>
        <v>80.5</v>
      </c>
      <c r="M335" s="197">
        <f>'LK 27'!I3</f>
        <v>53.342053559999997</v>
      </c>
      <c r="N335" s="198">
        <f t="shared" ref="N335:N349" si="121">+MAX(J335:M335)</f>
        <v>80.5</v>
      </c>
      <c r="O335" s="198">
        <f t="shared" ref="O335:O349" si="122">+SUM(J335:M335)</f>
        <v>288.88877893</v>
      </c>
      <c r="P335" s="221">
        <f>'LK 27'!D3</f>
        <v>97.636363636363626</v>
      </c>
      <c r="Q335" s="86">
        <f>0.81*3</f>
        <v>2.4300000000000002</v>
      </c>
    </row>
    <row r="336" spans="1:17" x14ac:dyDescent="0.2">
      <c r="A336" s="193">
        <v>2</v>
      </c>
      <c r="B336" s="90" t="s">
        <v>522</v>
      </c>
      <c r="C336" s="194" t="str">
        <f t="shared" ref="C336:C349" si="123">+B336</f>
        <v>LK.27.2</v>
      </c>
      <c r="D336" s="194" t="s">
        <v>988</v>
      </c>
      <c r="E336" s="213">
        <v>4</v>
      </c>
      <c r="F336" s="322"/>
      <c r="G336" s="195" t="s">
        <v>664</v>
      </c>
      <c r="H336" s="195" t="s">
        <v>665</v>
      </c>
      <c r="I336" s="196" t="s">
        <v>681</v>
      </c>
      <c r="J336" s="197">
        <f>'LK 27'!F4</f>
        <v>43.445599999999999</v>
      </c>
      <c r="K336" s="197">
        <f>'LK 27'!G4</f>
        <v>45</v>
      </c>
      <c r="L336" s="197">
        <f>'LK 27'!H4</f>
        <v>45</v>
      </c>
      <c r="M336" s="197">
        <f>'LK 27'!I4</f>
        <v>30.892499999999998</v>
      </c>
      <c r="N336" s="198">
        <f t="shared" si="121"/>
        <v>45</v>
      </c>
      <c r="O336" s="198">
        <f t="shared" si="122"/>
        <v>164.3381</v>
      </c>
      <c r="P336" s="221">
        <f>'LK 27'!D4</f>
        <v>54</v>
      </c>
      <c r="Q336" s="86">
        <f t="shared" ref="Q336:Q352" si="124">0.81*3</f>
        <v>2.4300000000000002</v>
      </c>
    </row>
    <row r="337" spans="1:17" x14ac:dyDescent="0.2">
      <c r="A337" s="193">
        <v>3</v>
      </c>
      <c r="B337" s="90" t="s">
        <v>523</v>
      </c>
      <c r="C337" s="194" t="str">
        <f t="shared" si="123"/>
        <v>LK.27.3</v>
      </c>
      <c r="D337" s="194" t="s">
        <v>989</v>
      </c>
      <c r="E337" s="213">
        <v>4</v>
      </c>
      <c r="F337" s="322"/>
      <c r="G337" s="195" t="s">
        <v>664</v>
      </c>
      <c r="H337" s="195" t="s">
        <v>665</v>
      </c>
      <c r="I337" s="196" t="s">
        <v>681</v>
      </c>
      <c r="J337" s="197">
        <f>'LK 27'!F5</f>
        <v>43.445599999999999</v>
      </c>
      <c r="K337" s="197">
        <f>'LK 27'!G5</f>
        <v>45</v>
      </c>
      <c r="L337" s="197">
        <f>'LK 27'!H5</f>
        <v>45</v>
      </c>
      <c r="M337" s="197">
        <f>'LK 27'!I5</f>
        <v>30.892499999999998</v>
      </c>
      <c r="N337" s="198">
        <f t="shared" si="121"/>
        <v>45</v>
      </c>
      <c r="O337" s="198">
        <f t="shared" si="122"/>
        <v>164.3381</v>
      </c>
      <c r="P337" s="221">
        <f>'LK 27'!D5</f>
        <v>54</v>
      </c>
      <c r="Q337" s="86">
        <f t="shared" si="124"/>
        <v>2.4300000000000002</v>
      </c>
    </row>
    <row r="338" spans="1:17" x14ac:dyDescent="0.2">
      <c r="A338" s="193">
        <v>4</v>
      </c>
      <c r="B338" s="90" t="s">
        <v>524</v>
      </c>
      <c r="C338" s="194" t="str">
        <f t="shared" si="123"/>
        <v>LK.27.4</v>
      </c>
      <c r="D338" s="194" t="s">
        <v>990</v>
      </c>
      <c r="E338" s="213">
        <v>4</v>
      </c>
      <c r="F338" s="322"/>
      <c r="G338" s="195" t="s">
        <v>664</v>
      </c>
      <c r="H338" s="195" t="s">
        <v>665</v>
      </c>
      <c r="I338" s="196" t="s">
        <v>681</v>
      </c>
      <c r="J338" s="197">
        <f>'LK 27'!F6</f>
        <v>43.445599999999999</v>
      </c>
      <c r="K338" s="197">
        <f>'LK 27'!G6</f>
        <v>45</v>
      </c>
      <c r="L338" s="197">
        <f>'LK 27'!H6</f>
        <v>45</v>
      </c>
      <c r="M338" s="197">
        <f>'LK 27'!I6</f>
        <v>26.812249999999999</v>
      </c>
      <c r="N338" s="198">
        <f t="shared" si="121"/>
        <v>45</v>
      </c>
      <c r="O338" s="198">
        <f t="shared" si="122"/>
        <v>160.25785000000002</v>
      </c>
      <c r="P338" s="221">
        <f>'LK 27'!D6</f>
        <v>54</v>
      </c>
      <c r="Q338" s="86">
        <f t="shared" si="124"/>
        <v>2.4300000000000002</v>
      </c>
    </row>
    <row r="339" spans="1:17" x14ac:dyDescent="0.2">
      <c r="A339" s="193">
        <v>5</v>
      </c>
      <c r="B339" s="90" t="s">
        <v>525</v>
      </c>
      <c r="C339" s="194" t="str">
        <f t="shared" si="123"/>
        <v>LK.27.5</v>
      </c>
      <c r="D339" s="194" t="s">
        <v>977</v>
      </c>
      <c r="E339" s="213">
        <v>4</v>
      </c>
      <c r="F339" s="322"/>
      <c r="G339" s="195" t="s">
        <v>664</v>
      </c>
      <c r="H339" s="195" t="s">
        <v>665</v>
      </c>
      <c r="I339" s="196" t="s">
        <v>681</v>
      </c>
      <c r="J339" s="197">
        <f>'LK 27'!F7</f>
        <v>43.445599999999999</v>
      </c>
      <c r="K339" s="197">
        <f>'LK 27'!G7</f>
        <v>45</v>
      </c>
      <c r="L339" s="197">
        <f>'LK 27'!H7</f>
        <v>45</v>
      </c>
      <c r="M339" s="197">
        <f>'LK 27'!I7</f>
        <v>26.812249999999999</v>
      </c>
      <c r="N339" s="198">
        <f t="shared" si="121"/>
        <v>45</v>
      </c>
      <c r="O339" s="198">
        <f t="shared" si="122"/>
        <v>160.25785000000002</v>
      </c>
      <c r="P339" s="221">
        <f>'LK 27'!D7</f>
        <v>54</v>
      </c>
      <c r="Q339" s="86">
        <f t="shared" si="124"/>
        <v>2.4300000000000002</v>
      </c>
    </row>
    <row r="340" spans="1:17" x14ac:dyDescent="0.2">
      <c r="A340" s="193">
        <v>6</v>
      </c>
      <c r="B340" s="90" t="s">
        <v>526</v>
      </c>
      <c r="C340" s="194" t="str">
        <f t="shared" si="123"/>
        <v>LK.27.6</v>
      </c>
      <c r="D340" s="194" t="s">
        <v>991</v>
      </c>
      <c r="E340" s="213">
        <v>4</v>
      </c>
      <c r="F340" s="322"/>
      <c r="G340" s="195" t="s">
        <v>664</v>
      </c>
      <c r="H340" s="195" t="s">
        <v>662</v>
      </c>
      <c r="I340" s="196" t="s">
        <v>681</v>
      </c>
      <c r="J340" s="197">
        <f>'LK 27'!F8</f>
        <v>43.445599999999999</v>
      </c>
      <c r="K340" s="197">
        <f>'LK 27'!G8</f>
        <v>45</v>
      </c>
      <c r="L340" s="197">
        <f>'LK 27'!H8</f>
        <v>45</v>
      </c>
      <c r="M340" s="197">
        <f>'LK 27'!I8</f>
        <v>30.892499999999998</v>
      </c>
      <c r="N340" s="198">
        <f t="shared" si="121"/>
        <v>45</v>
      </c>
      <c r="O340" s="198">
        <f t="shared" si="122"/>
        <v>164.3381</v>
      </c>
      <c r="P340" s="221">
        <f>'LK 27'!D8</f>
        <v>54</v>
      </c>
      <c r="Q340" s="86">
        <f t="shared" si="124"/>
        <v>2.4300000000000002</v>
      </c>
    </row>
    <row r="341" spans="1:17" x14ac:dyDescent="0.2">
      <c r="A341" s="193">
        <v>7</v>
      </c>
      <c r="B341" s="90" t="s">
        <v>527</v>
      </c>
      <c r="C341" s="194" t="str">
        <f t="shared" si="123"/>
        <v>LK.27.7</v>
      </c>
      <c r="D341" s="194" t="s">
        <v>992</v>
      </c>
      <c r="E341" s="213">
        <v>4</v>
      </c>
      <c r="F341" s="322"/>
      <c r="G341" s="195" t="s">
        <v>664</v>
      </c>
      <c r="H341" s="195" t="s">
        <v>683</v>
      </c>
      <c r="I341" s="196" t="s">
        <v>681</v>
      </c>
      <c r="J341" s="197">
        <f>'LK 27'!F9</f>
        <v>43.445599999999999</v>
      </c>
      <c r="K341" s="197">
        <f>'LK 27'!G9</f>
        <v>45</v>
      </c>
      <c r="L341" s="197">
        <f>'LK 27'!H9</f>
        <v>45</v>
      </c>
      <c r="M341" s="197">
        <f>'LK 27'!I9</f>
        <v>30.892499999999998</v>
      </c>
      <c r="N341" s="198">
        <f t="shared" si="121"/>
        <v>45</v>
      </c>
      <c r="O341" s="198">
        <f t="shared" si="122"/>
        <v>164.3381</v>
      </c>
      <c r="P341" s="221">
        <f>'LK 27'!D9</f>
        <v>54</v>
      </c>
      <c r="Q341" s="86">
        <f t="shared" si="124"/>
        <v>2.4300000000000002</v>
      </c>
    </row>
    <row r="342" spans="1:17" x14ac:dyDescent="0.2">
      <c r="A342" s="199">
        <v>8</v>
      </c>
      <c r="B342" s="90" t="s">
        <v>528</v>
      </c>
      <c r="C342" s="194" t="str">
        <f t="shared" si="123"/>
        <v>LK.27.8</v>
      </c>
      <c r="D342" s="194" t="s">
        <v>993</v>
      </c>
      <c r="E342" s="213">
        <v>4</v>
      </c>
      <c r="F342" s="322"/>
      <c r="G342" s="195" t="s">
        <v>664</v>
      </c>
      <c r="H342" s="195" t="s">
        <v>842</v>
      </c>
      <c r="I342" s="196" t="s">
        <v>681</v>
      </c>
      <c r="J342" s="197">
        <f>'LK 27'!F10</f>
        <v>43.445599999999999</v>
      </c>
      <c r="K342" s="197">
        <f>'LK 27'!G10</f>
        <v>45</v>
      </c>
      <c r="L342" s="197">
        <f>'LK 27'!H10</f>
        <v>45</v>
      </c>
      <c r="M342" s="197">
        <f>'LK 27'!I10</f>
        <v>26.812249999999999</v>
      </c>
      <c r="N342" s="198">
        <f t="shared" si="121"/>
        <v>45</v>
      </c>
      <c r="O342" s="198">
        <f t="shared" si="122"/>
        <v>160.25785000000002</v>
      </c>
      <c r="P342" s="221">
        <f>'LK 27'!D10</f>
        <v>54</v>
      </c>
      <c r="Q342" s="86">
        <f t="shared" si="124"/>
        <v>2.4300000000000002</v>
      </c>
    </row>
    <row r="343" spans="1:17" x14ac:dyDescent="0.2">
      <c r="A343" s="199">
        <v>9</v>
      </c>
      <c r="B343" s="90" t="s">
        <v>529</v>
      </c>
      <c r="C343" s="194" t="str">
        <f t="shared" si="123"/>
        <v>LK.27.9</v>
      </c>
      <c r="D343" s="194" t="s">
        <v>994</v>
      </c>
      <c r="E343" s="213">
        <v>4</v>
      </c>
      <c r="F343" s="323"/>
      <c r="G343" s="210" t="s">
        <v>661</v>
      </c>
      <c r="H343" s="210" t="s">
        <v>662</v>
      </c>
      <c r="I343" s="211" t="s">
        <v>681</v>
      </c>
      <c r="J343" s="197">
        <f>'LK 27'!F11</f>
        <v>43.66675</v>
      </c>
      <c r="K343" s="197">
        <f>'LK 27'!G11</f>
        <v>45</v>
      </c>
      <c r="L343" s="197">
        <f>'LK 27'!H11</f>
        <v>45</v>
      </c>
      <c r="M343" s="197">
        <f>'LK 27'!I11</f>
        <v>26.6175</v>
      </c>
      <c r="N343" s="198">
        <f t="shared" si="121"/>
        <v>45</v>
      </c>
      <c r="O343" s="198">
        <f t="shared" si="122"/>
        <v>160.28425000000001</v>
      </c>
      <c r="P343" s="221">
        <f>'LK 27'!D11</f>
        <v>78</v>
      </c>
      <c r="Q343" s="86">
        <f t="shared" si="124"/>
        <v>2.4300000000000002</v>
      </c>
    </row>
    <row r="344" spans="1:17" x14ac:dyDescent="0.2">
      <c r="A344" s="199">
        <v>10</v>
      </c>
      <c r="B344" s="90" t="s">
        <v>530</v>
      </c>
      <c r="C344" s="194" t="str">
        <f t="shared" si="123"/>
        <v>LK.27.10</v>
      </c>
      <c r="D344" s="194" t="s">
        <v>995</v>
      </c>
      <c r="E344" s="213">
        <v>4</v>
      </c>
      <c r="F344" s="321" t="s">
        <v>1131</v>
      </c>
      <c r="G344" s="210" t="s">
        <v>661</v>
      </c>
      <c r="H344" s="210" t="s">
        <v>662</v>
      </c>
      <c r="I344" s="211" t="s">
        <v>663</v>
      </c>
      <c r="J344" s="197">
        <f>'LK 27'!F12</f>
        <v>39.616750000000003</v>
      </c>
      <c r="K344" s="197">
        <f>'LK 27'!G12</f>
        <v>40.950000000000003</v>
      </c>
      <c r="L344" s="197">
        <f>'LK 27'!H12</f>
        <v>40.950000000000003</v>
      </c>
      <c r="M344" s="197">
        <f>'LK 27'!I12</f>
        <v>30.01696316</v>
      </c>
      <c r="N344" s="198">
        <f t="shared" si="121"/>
        <v>40.950000000000003</v>
      </c>
      <c r="O344" s="198">
        <f t="shared" si="122"/>
        <v>151.53371316000002</v>
      </c>
      <c r="P344" s="221">
        <f>'LK 27'!D12</f>
        <v>72.149999999999991</v>
      </c>
      <c r="Q344" s="86">
        <f t="shared" si="124"/>
        <v>2.4300000000000002</v>
      </c>
    </row>
    <row r="345" spans="1:17" x14ac:dyDescent="0.2">
      <c r="A345" s="199">
        <v>11</v>
      </c>
      <c r="B345" s="90" t="s">
        <v>531</v>
      </c>
      <c r="C345" s="194" t="str">
        <f t="shared" si="123"/>
        <v>LK.27.11</v>
      </c>
      <c r="D345" s="194" t="s">
        <v>996</v>
      </c>
      <c r="E345" s="213">
        <v>4</v>
      </c>
      <c r="F345" s="322"/>
      <c r="G345" s="195" t="s">
        <v>664</v>
      </c>
      <c r="H345" s="195" t="s">
        <v>665</v>
      </c>
      <c r="I345" s="196" t="s">
        <v>663</v>
      </c>
      <c r="J345" s="197">
        <f>'LK 27'!F13</f>
        <v>39.395600000000002</v>
      </c>
      <c r="K345" s="197">
        <f>'LK 27'!G13</f>
        <v>40.950000000000003</v>
      </c>
      <c r="L345" s="197">
        <f>'LK 27'!H13</f>
        <v>40.950000000000003</v>
      </c>
      <c r="M345" s="197">
        <f>'LK 27'!I13</f>
        <v>30.211713159999999</v>
      </c>
      <c r="N345" s="198">
        <f t="shared" si="121"/>
        <v>40.950000000000003</v>
      </c>
      <c r="O345" s="198">
        <f t="shared" si="122"/>
        <v>151.50731316</v>
      </c>
      <c r="P345" s="221">
        <f>'LK 27'!D13</f>
        <v>49.949999999999996</v>
      </c>
      <c r="Q345" s="86">
        <f t="shared" si="124"/>
        <v>2.4300000000000002</v>
      </c>
    </row>
    <row r="346" spans="1:17" x14ac:dyDescent="0.2">
      <c r="A346" s="199">
        <v>12</v>
      </c>
      <c r="B346" s="90" t="s">
        <v>532</v>
      </c>
      <c r="C346" s="194" t="str">
        <f t="shared" si="123"/>
        <v>LK.27.12</v>
      </c>
      <c r="D346" s="194" t="s">
        <v>997</v>
      </c>
      <c r="E346" s="213">
        <v>4</v>
      </c>
      <c r="F346" s="322"/>
      <c r="G346" s="195" t="s">
        <v>664</v>
      </c>
      <c r="H346" s="195" t="s">
        <v>665</v>
      </c>
      <c r="I346" s="196" t="s">
        <v>663</v>
      </c>
      <c r="J346" s="197">
        <f>'LK 27'!F14</f>
        <v>39.395600000000002</v>
      </c>
      <c r="K346" s="197">
        <f>'LK 27'!G14</f>
        <v>40.950000000000003</v>
      </c>
      <c r="L346" s="197">
        <f>'LK 27'!H14</f>
        <v>40.950000000000003</v>
      </c>
      <c r="M346" s="197">
        <f>'LK 27'!I14</f>
        <v>25.89559581</v>
      </c>
      <c r="N346" s="198">
        <f t="shared" si="121"/>
        <v>40.950000000000003</v>
      </c>
      <c r="O346" s="198">
        <f t="shared" si="122"/>
        <v>147.19119581000001</v>
      </c>
      <c r="P346" s="221">
        <f>'LK 27'!D14</f>
        <v>49.949999999999996</v>
      </c>
      <c r="Q346" s="86">
        <f t="shared" si="124"/>
        <v>2.4300000000000002</v>
      </c>
    </row>
    <row r="347" spans="1:17" x14ac:dyDescent="0.2">
      <c r="A347" s="199">
        <v>13</v>
      </c>
      <c r="B347" s="90" t="s">
        <v>533</v>
      </c>
      <c r="C347" s="194" t="str">
        <f t="shared" si="123"/>
        <v>LK.27.13</v>
      </c>
      <c r="D347" s="194" t="s">
        <v>998</v>
      </c>
      <c r="E347" s="213">
        <v>4</v>
      </c>
      <c r="F347" s="322"/>
      <c r="G347" s="195" t="s">
        <v>664</v>
      </c>
      <c r="H347" s="195" t="s">
        <v>662</v>
      </c>
      <c r="I347" s="196" t="s">
        <v>663</v>
      </c>
      <c r="J347" s="197">
        <f>'LK 27'!F15</f>
        <v>39.395600000000002</v>
      </c>
      <c r="K347" s="197">
        <f>'LK 27'!G15</f>
        <v>40.950000000000003</v>
      </c>
      <c r="L347" s="197">
        <f>'LK 27'!H15</f>
        <v>40.950000000000003</v>
      </c>
      <c r="M347" s="197">
        <f>'LK 27'!I15</f>
        <v>25.89555</v>
      </c>
      <c r="N347" s="198">
        <f t="shared" si="121"/>
        <v>40.950000000000003</v>
      </c>
      <c r="O347" s="198">
        <f t="shared" si="122"/>
        <v>147.19114999999999</v>
      </c>
      <c r="P347" s="221">
        <f>'LK 27'!D15</f>
        <v>49.949999999999996</v>
      </c>
      <c r="Q347" s="86">
        <f t="shared" si="124"/>
        <v>2.4300000000000002</v>
      </c>
    </row>
    <row r="348" spans="1:17" x14ac:dyDescent="0.2">
      <c r="A348" s="199">
        <v>14</v>
      </c>
      <c r="B348" s="90" t="s">
        <v>534</v>
      </c>
      <c r="C348" s="194" t="str">
        <f t="shared" si="123"/>
        <v>LK.27.14</v>
      </c>
      <c r="D348" s="194" t="s">
        <v>1000</v>
      </c>
      <c r="E348" s="213">
        <v>4</v>
      </c>
      <c r="F348" s="322"/>
      <c r="G348" s="195" t="s">
        <v>664</v>
      </c>
      <c r="H348" s="195" t="s">
        <v>683</v>
      </c>
      <c r="I348" s="196" t="s">
        <v>663</v>
      </c>
      <c r="J348" s="197">
        <f>'LK 27'!F16</f>
        <v>39.395600000000002</v>
      </c>
      <c r="K348" s="197">
        <f>'LK 27'!G16</f>
        <v>40.950000000000003</v>
      </c>
      <c r="L348" s="197">
        <f>'LK 27'!H16</f>
        <v>40.950000000000003</v>
      </c>
      <c r="M348" s="197">
        <f>'LK 27'!I16</f>
        <v>30.20975</v>
      </c>
      <c r="N348" s="198">
        <f t="shared" si="121"/>
        <v>40.950000000000003</v>
      </c>
      <c r="O348" s="198">
        <f t="shared" si="122"/>
        <v>151.50535000000002</v>
      </c>
      <c r="P348" s="221">
        <f>'LK 27'!D16</f>
        <v>49.949999999999996</v>
      </c>
      <c r="Q348" s="86">
        <f t="shared" si="124"/>
        <v>2.4300000000000002</v>
      </c>
    </row>
    <row r="349" spans="1:17" x14ac:dyDescent="0.2">
      <c r="A349" s="199">
        <v>15</v>
      </c>
      <c r="B349" s="90" t="s">
        <v>535</v>
      </c>
      <c r="C349" s="194" t="str">
        <f t="shared" si="123"/>
        <v>LK.27.15</v>
      </c>
      <c r="D349" s="194" t="s">
        <v>1001</v>
      </c>
      <c r="E349" s="213">
        <v>4</v>
      </c>
      <c r="F349" s="322"/>
      <c r="G349" s="195" t="s">
        <v>664</v>
      </c>
      <c r="H349" s="195" t="s">
        <v>842</v>
      </c>
      <c r="I349" s="196" t="s">
        <v>663</v>
      </c>
      <c r="J349" s="197">
        <f>'LK 27'!F17</f>
        <v>39.395600000000002</v>
      </c>
      <c r="K349" s="197">
        <f>'LK 27'!G17</f>
        <v>40.950000000000003</v>
      </c>
      <c r="L349" s="197">
        <f>'LK 27'!H17</f>
        <v>40.950000000000003</v>
      </c>
      <c r="M349" s="197">
        <f>'LK 27'!I17</f>
        <v>30.20975</v>
      </c>
      <c r="N349" s="198">
        <f t="shared" si="121"/>
        <v>40.950000000000003</v>
      </c>
      <c r="O349" s="198">
        <f t="shared" si="122"/>
        <v>151.50535000000002</v>
      </c>
      <c r="P349" s="221">
        <f>'LK 27'!D17</f>
        <v>49.949999999999996</v>
      </c>
      <c r="Q349" s="86">
        <f t="shared" si="124"/>
        <v>2.4300000000000002</v>
      </c>
    </row>
    <row r="350" spans="1:17" x14ac:dyDescent="0.2">
      <c r="A350" s="199">
        <v>16</v>
      </c>
      <c r="B350" s="90" t="s">
        <v>536</v>
      </c>
      <c r="C350" s="194" t="str">
        <f t="shared" ref="C350:C352" si="125">+B350</f>
        <v>LK.27.16</v>
      </c>
      <c r="D350" s="194" t="s">
        <v>1002</v>
      </c>
      <c r="E350" s="213">
        <v>4</v>
      </c>
      <c r="F350" s="322"/>
      <c r="G350" s="195" t="s">
        <v>664</v>
      </c>
      <c r="H350" s="195" t="s">
        <v>856</v>
      </c>
      <c r="I350" s="196" t="s">
        <v>663</v>
      </c>
      <c r="J350" s="197">
        <f>'LK 27'!F18</f>
        <v>39.395600000000002</v>
      </c>
      <c r="K350" s="197">
        <f>'LK 27'!G18</f>
        <v>40.950000000000003</v>
      </c>
      <c r="L350" s="197">
        <f>'LK 27'!H18</f>
        <v>40.950000000000003</v>
      </c>
      <c r="M350" s="197">
        <f>'LK 27'!I18</f>
        <v>25.89555</v>
      </c>
      <c r="N350" s="198">
        <f t="shared" ref="N350:N352" si="126">+MAX(J350:M350)</f>
        <v>40.950000000000003</v>
      </c>
      <c r="O350" s="198">
        <f t="shared" ref="O350:O352" si="127">+SUM(J350:M350)</f>
        <v>147.19114999999999</v>
      </c>
      <c r="P350" s="221">
        <f>'LK 27'!D18</f>
        <v>49.949999999999996</v>
      </c>
      <c r="Q350" s="86">
        <f t="shared" si="124"/>
        <v>2.4300000000000002</v>
      </c>
    </row>
    <row r="351" spans="1:17" x14ac:dyDescent="0.2">
      <c r="A351" s="199">
        <v>17</v>
      </c>
      <c r="B351" s="90" t="s">
        <v>537</v>
      </c>
      <c r="C351" s="194" t="str">
        <f t="shared" si="125"/>
        <v>LK.27.17</v>
      </c>
      <c r="D351" s="194" t="s">
        <v>1003</v>
      </c>
      <c r="E351" s="213">
        <v>4</v>
      </c>
      <c r="F351" s="322"/>
      <c r="G351" s="195" t="s">
        <v>664</v>
      </c>
      <c r="H351" s="195" t="s">
        <v>986</v>
      </c>
      <c r="I351" s="196" t="s">
        <v>663</v>
      </c>
      <c r="J351" s="197">
        <f>'LK 27'!F19</f>
        <v>39.395600000000002</v>
      </c>
      <c r="K351" s="197">
        <f>'LK 27'!G19</f>
        <v>40.950000000000003</v>
      </c>
      <c r="L351" s="197">
        <f>'LK 27'!H19</f>
        <v>40.950000000000003</v>
      </c>
      <c r="M351" s="197">
        <f>'LK 27'!I19</f>
        <v>25.866900000000001</v>
      </c>
      <c r="N351" s="198">
        <f t="shared" si="126"/>
        <v>40.950000000000003</v>
      </c>
      <c r="O351" s="198">
        <f t="shared" si="127"/>
        <v>147.16250000000002</v>
      </c>
      <c r="P351" s="221">
        <f>'LK 27'!D19</f>
        <v>49.949999999999996</v>
      </c>
      <c r="Q351" s="86">
        <f t="shared" si="124"/>
        <v>2.4300000000000002</v>
      </c>
    </row>
    <row r="352" spans="1:17" ht="13.5" thickBot="1" x14ac:dyDescent="0.25">
      <c r="A352" s="199">
        <v>18</v>
      </c>
      <c r="B352" s="90" t="s">
        <v>538</v>
      </c>
      <c r="C352" s="194" t="str">
        <f t="shared" si="125"/>
        <v>LK.27.18</v>
      </c>
      <c r="D352" s="194" t="s">
        <v>1004</v>
      </c>
      <c r="E352" s="213">
        <v>4</v>
      </c>
      <c r="F352" s="323"/>
      <c r="G352" s="210" t="s">
        <v>661</v>
      </c>
      <c r="H352" s="210" t="s">
        <v>662</v>
      </c>
      <c r="I352" s="211" t="s">
        <v>663</v>
      </c>
      <c r="J352" s="197">
        <f>'LK 27'!F20</f>
        <v>66.626725370000003</v>
      </c>
      <c r="K352" s="197">
        <f>'LK 27'!G20</f>
        <v>72.13</v>
      </c>
      <c r="L352" s="197">
        <f>'LK 27'!H20</f>
        <v>72.13</v>
      </c>
      <c r="M352" s="197">
        <f>'LK 27'!I20</f>
        <v>52.451191059999999</v>
      </c>
      <c r="N352" s="198">
        <f t="shared" si="126"/>
        <v>72.13</v>
      </c>
      <c r="O352" s="198">
        <f t="shared" si="127"/>
        <v>263.33791643000001</v>
      </c>
      <c r="P352" s="221">
        <f>'LK 27'!D20</f>
        <v>89.980000000000018</v>
      </c>
      <c r="Q352" s="86">
        <f t="shared" si="124"/>
        <v>2.4300000000000002</v>
      </c>
    </row>
    <row r="353" spans="1:17" x14ac:dyDescent="0.2">
      <c r="A353" s="189"/>
      <c r="B353" s="324" t="s">
        <v>102</v>
      </c>
      <c r="C353" s="325"/>
      <c r="D353" s="325"/>
      <c r="E353" s="326"/>
      <c r="F353" s="216"/>
      <c r="G353" s="190"/>
      <c r="H353" s="190"/>
      <c r="I353" s="191"/>
      <c r="J353" s="192">
        <f>SUM(J354:J363)</f>
        <v>721.93974956</v>
      </c>
      <c r="K353" s="192">
        <f>SUM(K354:K363)</f>
        <v>751.80000000000007</v>
      </c>
      <c r="L353" s="192">
        <f>SUM(L354:L363)</f>
        <v>751.80000000000007</v>
      </c>
      <c r="M353" s="192">
        <f>SUM(M354:M363)</f>
        <v>432.38269105999996</v>
      </c>
      <c r="N353" s="192">
        <f>MAX(J353:M353)</f>
        <v>751.80000000000007</v>
      </c>
      <c r="O353" s="192">
        <f>SUM(O354:O363)</f>
        <v>2657.9224406200001</v>
      </c>
      <c r="P353" s="220">
        <f>+SUM(P354:P363)</f>
        <v>925.73</v>
      </c>
      <c r="Q353" s="223">
        <f>+SUM(Q354:Q363)</f>
        <v>24.3</v>
      </c>
    </row>
    <row r="354" spans="1:17" x14ac:dyDescent="0.2">
      <c r="A354" s="193">
        <v>1</v>
      </c>
      <c r="B354" s="90" t="s">
        <v>539</v>
      </c>
      <c r="C354" s="194" t="str">
        <f>+B354</f>
        <v>LK.28.1</v>
      </c>
      <c r="D354" s="194" t="s">
        <v>999</v>
      </c>
      <c r="E354" s="213">
        <v>4</v>
      </c>
      <c r="F354" s="321" t="s">
        <v>1132</v>
      </c>
      <c r="G354" s="210" t="s">
        <v>661</v>
      </c>
      <c r="H354" s="210" t="s">
        <v>662</v>
      </c>
      <c r="I354" s="211" t="s">
        <v>681</v>
      </c>
      <c r="J354" s="197">
        <f>'LK 28'!F3</f>
        <v>83.957799559999998</v>
      </c>
      <c r="K354" s="197">
        <f>'LK 28'!G3</f>
        <v>91.1</v>
      </c>
      <c r="L354" s="197">
        <f>'LK 28'!H3</f>
        <v>91.1</v>
      </c>
      <c r="M354" s="197">
        <f>'LK 28'!I3</f>
        <v>58.482941060000002</v>
      </c>
      <c r="N354" s="198">
        <f t="shared" ref="N354:N363" si="128">+MAX(J354:M354)</f>
        <v>91.1</v>
      </c>
      <c r="O354" s="198">
        <f t="shared" ref="O354:O363" si="129">+SUM(J354:M354)</f>
        <v>324.64074061999997</v>
      </c>
      <c r="P354" s="221">
        <f>'LK 28'!D3</f>
        <v>106.05000000000001</v>
      </c>
      <c r="Q354" s="86">
        <f>0.81*3</f>
        <v>2.4300000000000002</v>
      </c>
    </row>
    <row r="355" spans="1:17" x14ac:dyDescent="0.2">
      <c r="A355" s="193">
        <v>2</v>
      </c>
      <c r="B355" s="90" t="s">
        <v>540</v>
      </c>
      <c r="C355" s="194" t="str">
        <f t="shared" ref="C355:C363" si="130">+B355</f>
        <v>LK.28.2</v>
      </c>
      <c r="D355" s="194" t="s">
        <v>1006</v>
      </c>
      <c r="E355" s="213">
        <v>4</v>
      </c>
      <c r="F355" s="322"/>
      <c r="G355" s="195" t="s">
        <v>664</v>
      </c>
      <c r="H355" s="195" t="s">
        <v>665</v>
      </c>
      <c r="I355" s="196" t="s">
        <v>681</v>
      </c>
      <c r="J355" s="197">
        <f>'LK 28'!F4</f>
        <v>68.191100000000006</v>
      </c>
      <c r="K355" s="197">
        <f>'LK 28'!G4</f>
        <v>70</v>
      </c>
      <c r="L355" s="197">
        <f>'LK 28'!H4</f>
        <v>70</v>
      </c>
      <c r="M355" s="197">
        <f>'LK 28'!I4</f>
        <v>41.475000000000001</v>
      </c>
      <c r="N355" s="198">
        <f t="shared" si="128"/>
        <v>70</v>
      </c>
      <c r="O355" s="198">
        <f t="shared" si="129"/>
        <v>249.6661</v>
      </c>
      <c r="P355" s="221">
        <f>'LK 28'!D4</f>
        <v>80</v>
      </c>
      <c r="Q355" s="86">
        <f t="shared" ref="Q355:Q363" si="131">0.81*3</f>
        <v>2.4300000000000002</v>
      </c>
    </row>
    <row r="356" spans="1:17" x14ac:dyDescent="0.2">
      <c r="A356" s="193">
        <v>3</v>
      </c>
      <c r="B356" s="90" t="s">
        <v>541</v>
      </c>
      <c r="C356" s="194" t="str">
        <f t="shared" si="130"/>
        <v>LK.28.3</v>
      </c>
      <c r="D356" s="194" t="s">
        <v>1007</v>
      </c>
      <c r="E356" s="213">
        <v>4</v>
      </c>
      <c r="F356" s="322"/>
      <c r="G356" s="195" t="s">
        <v>664</v>
      </c>
      <c r="H356" s="195" t="s">
        <v>665</v>
      </c>
      <c r="I356" s="196" t="s">
        <v>681</v>
      </c>
      <c r="J356" s="197">
        <f>'LK 28'!F5</f>
        <v>68.191100000000006</v>
      </c>
      <c r="K356" s="197">
        <f>'LK 28'!G5</f>
        <v>70</v>
      </c>
      <c r="L356" s="197">
        <f>'LK 28'!H5</f>
        <v>70</v>
      </c>
      <c r="M356" s="197">
        <f>'LK 28'!I5</f>
        <v>41.475000000000001</v>
      </c>
      <c r="N356" s="198">
        <f t="shared" si="128"/>
        <v>70</v>
      </c>
      <c r="O356" s="198">
        <f t="shared" si="129"/>
        <v>249.6661</v>
      </c>
      <c r="P356" s="221">
        <f>'LK 28'!D5</f>
        <v>80</v>
      </c>
      <c r="Q356" s="86">
        <f t="shared" si="131"/>
        <v>2.4300000000000002</v>
      </c>
    </row>
    <row r="357" spans="1:17" x14ac:dyDescent="0.2">
      <c r="A357" s="193">
        <v>4</v>
      </c>
      <c r="B357" s="90" t="s">
        <v>542</v>
      </c>
      <c r="C357" s="194" t="str">
        <f t="shared" si="130"/>
        <v>LK.28.4</v>
      </c>
      <c r="D357" s="194" t="s">
        <v>1008</v>
      </c>
      <c r="E357" s="213">
        <v>4</v>
      </c>
      <c r="F357" s="322"/>
      <c r="G357" s="195" t="s">
        <v>664</v>
      </c>
      <c r="H357" s="195" t="s">
        <v>665</v>
      </c>
      <c r="I357" s="196" t="s">
        <v>681</v>
      </c>
      <c r="J357" s="197">
        <f>'LK 28'!F6</f>
        <v>68.191100000000006</v>
      </c>
      <c r="K357" s="197">
        <f>'LK 28'!G6</f>
        <v>70</v>
      </c>
      <c r="L357" s="197">
        <f>'LK 28'!H6</f>
        <v>70</v>
      </c>
      <c r="M357" s="197">
        <f>'LK 28'!I6</f>
        <v>36.824750000000002</v>
      </c>
      <c r="N357" s="198">
        <f t="shared" si="128"/>
        <v>70</v>
      </c>
      <c r="O357" s="198">
        <f t="shared" si="129"/>
        <v>245.01585</v>
      </c>
      <c r="P357" s="221">
        <f>'LK 28'!D6</f>
        <v>80</v>
      </c>
      <c r="Q357" s="86">
        <f t="shared" si="131"/>
        <v>2.4300000000000002</v>
      </c>
    </row>
    <row r="358" spans="1:17" x14ac:dyDescent="0.2">
      <c r="A358" s="193">
        <v>5</v>
      </c>
      <c r="B358" s="90" t="s">
        <v>543</v>
      </c>
      <c r="C358" s="194" t="str">
        <f t="shared" si="130"/>
        <v>LK.28.5</v>
      </c>
      <c r="D358" s="194" t="s">
        <v>1009</v>
      </c>
      <c r="E358" s="213">
        <v>4</v>
      </c>
      <c r="F358" s="323"/>
      <c r="G358" s="210" t="s">
        <v>661</v>
      </c>
      <c r="H358" s="210" t="s">
        <v>662</v>
      </c>
      <c r="I358" s="211" t="s">
        <v>681</v>
      </c>
      <c r="J358" s="197">
        <f>'LK 28'!F7</f>
        <v>68.408649999999994</v>
      </c>
      <c r="K358" s="197">
        <f>'LK 28'!G7</f>
        <v>70</v>
      </c>
      <c r="L358" s="197">
        <f>'LK 28'!H7</f>
        <v>70</v>
      </c>
      <c r="M358" s="197">
        <f>'LK 28'!I7</f>
        <v>36.725000000000001</v>
      </c>
      <c r="N358" s="198">
        <f t="shared" si="128"/>
        <v>70</v>
      </c>
      <c r="O358" s="198">
        <f t="shared" si="129"/>
        <v>245.13364999999999</v>
      </c>
      <c r="P358" s="221">
        <f>'LK 28'!D7</f>
        <v>112</v>
      </c>
      <c r="Q358" s="86">
        <f t="shared" si="131"/>
        <v>2.4300000000000002</v>
      </c>
    </row>
    <row r="359" spans="1:17" x14ac:dyDescent="0.2">
      <c r="A359" s="193">
        <v>6</v>
      </c>
      <c r="B359" s="90" t="s">
        <v>544</v>
      </c>
      <c r="C359" s="194" t="str">
        <f t="shared" si="130"/>
        <v>LK.28.6</v>
      </c>
      <c r="D359" s="194" t="s">
        <v>1010</v>
      </c>
      <c r="E359" s="213">
        <v>4</v>
      </c>
      <c r="F359" s="321" t="s">
        <v>1133</v>
      </c>
      <c r="G359" s="210" t="s">
        <v>661</v>
      </c>
      <c r="H359" s="210" t="s">
        <v>662</v>
      </c>
      <c r="I359" s="211" t="s">
        <v>663</v>
      </c>
      <c r="J359" s="197">
        <f>'LK 28'!F8</f>
        <v>69.900000000000006</v>
      </c>
      <c r="K359" s="197">
        <f>'LK 28'!G8</f>
        <v>71.5</v>
      </c>
      <c r="L359" s="197">
        <f>'LK 28'!H8</f>
        <v>71.5</v>
      </c>
      <c r="M359" s="197">
        <f>'LK 28'!I8</f>
        <v>36.700000000000003</v>
      </c>
      <c r="N359" s="198">
        <f t="shared" si="128"/>
        <v>71.5</v>
      </c>
      <c r="O359" s="198">
        <f t="shared" si="129"/>
        <v>249.60000000000002</v>
      </c>
      <c r="P359" s="221">
        <f>'LK 28'!D8</f>
        <v>114.10000000000001</v>
      </c>
      <c r="Q359" s="86">
        <f t="shared" si="131"/>
        <v>2.4300000000000002</v>
      </c>
    </row>
    <row r="360" spans="1:17" x14ac:dyDescent="0.2">
      <c r="A360" s="193">
        <v>7</v>
      </c>
      <c r="B360" s="90" t="s">
        <v>545</v>
      </c>
      <c r="C360" s="194" t="str">
        <f t="shared" si="130"/>
        <v>LK.28.7</v>
      </c>
      <c r="D360" s="194" t="s">
        <v>1011</v>
      </c>
      <c r="E360" s="213">
        <v>4</v>
      </c>
      <c r="F360" s="322"/>
      <c r="G360" s="195" t="s">
        <v>664</v>
      </c>
      <c r="H360" s="195" t="s">
        <v>665</v>
      </c>
      <c r="I360" s="196" t="s">
        <v>663</v>
      </c>
      <c r="J360" s="197">
        <f>'LK 28'!F9</f>
        <v>69.7</v>
      </c>
      <c r="K360" s="197">
        <f>'LK 28'!G9</f>
        <v>71.5</v>
      </c>
      <c r="L360" s="197">
        <f>'LK 28'!H9</f>
        <v>71.5</v>
      </c>
      <c r="M360" s="197">
        <f>'LK 28'!I9</f>
        <v>36.799999999999997</v>
      </c>
      <c r="N360" s="198">
        <f t="shared" si="128"/>
        <v>71.5</v>
      </c>
      <c r="O360" s="198">
        <f t="shared" si="129"/>
        <v>249.5</v>
      </c>
      <c r="P360" s="221">
        <f>'LK 28'!D9</f>
        <v>81.5</v>
      </c>
      <c r="Q360" s="86">
        <f t="shared" si="131"/>
        <v>2.4300000000000002</v>
      </c>
    </row>
    <row r="361" spans="1:17" x14ac:dyDescent="0.2">
      <c r="A361" s="199">
        <v>8</v>
      </c>
      <c r="B361" s="90" t="s">
        <v>546</v>
      </c>
      <c r="C361" s="194" t="str">
        <f t="shared" si="130"/>
        <v>LK.28.8</v>
      </c>
      <c r="D361" s="194" t="s">
        <v>1012</v>
      </c>
      <c r="E361" s="213">
        <v>4</v>
      </c>
      <c r="F361" s="322"/>
      <c r="G361" s="195" t="s">
        <v>664</v>
      </c>
      <c r="H361" s="195" t="s">
        <v>665</v>
      </c>
      <c r="I361" s="196" t="s">
        <v>663</v>
      </c>
      <c r="J361" s="197">
        <f>'LK 28'!F10</f>
        <v>69.7</v>
      </c>
      <c r="K361" s="197">
        <f>'LK 28'!G10</f>
        <v>71.5</v>
      </c>
      <c r="L361" s="197">
        <f>'LK 28'!H10</f>
        <v>71.5</v>
      </c>
      <c r="M361" s="197">
        <f>'LK 28'!I10</f>
        <v>41.5</v>
      </c>
      <c r="N361" s="198">
        <f t="shared" si="128"/>
        <v>71.5</v>
      </c>
      <c r="O361" s="198">
        <f t="shared" si="129"/>
        <v>254.2</v>
      </c>
      <c r="P361" s="221">
        <f>'LK 28'!D10</f>
        <v>81.5</v>
      </c>
      <c r="Q361" s="86">
        <f t="shared" si="131"/>
        <v>2.4300000000000002</v>
      </c>
    </row>
    <row r="362" spans="1:17" x14ac:dyDescent="0.2">
      <c r="A362" s="199">
        <v>9</v>
      </c>
      <c r="B362" s="90" t="s">
        <v>547</v>
      </c>
      <c r="C362" s="194" t="str">
        <f t="shared" si="130"/>
        <v>LK.28.9</v>
      </c>
      <c r="D362" s="194" t="s">
        <v>1013</v>
      </c>
      <c r="E362" s="213">
        <v>4</v>
      </c>
      <c r="F362" s="322"/>
      <c r="G362" s="195" t="s">
        <v>664</v>
      </c>
      <c r="H362" s="195" t="s">
        <v>662</v>
      </c>
      <c r="I362" s="196" t="s">
        <v>663</v>
      </c>
      <c r="J362" s="197">
        <f>'LK 28'!F11</f>
        <v>69.7</v>
      </c>
      <c r="K362" s="197">
        <f>'LK 28'!G11</f>
        <v>71.5</v>
      </c>
      <c r="L362" s="197">
        <f>'LK 28'!H11</f>
        <v>71.5</v>
      </c>
      <c r="M362" s="197">
        <f>'LK 28'!I11</f>
        <v>41.5</v>
      </c>
      <c r="N362" s="198">
        <f t="shared" si="128"/>
        <v>71.5</v>
      </c>
      <c r="O362" s="198">
        <f t="shared" si="129"/>
        <v>254.2</v>
      </c>
      <c r="P362" s="221">
        <f>'LK 28'!D11</f>
        <v>81.5</v>
      </c>
      <c r="Q362" s="86">
        <f t="shared" si="131"/>
        <v>2.4300000000000002</v>
      </c>
    </row>
    <row r="363" spans="1:17" ht="13.5" thickBot="1" x14ac:dyDescent="0.25">
      <c r="A363" s="199">
        <v>10</v>
      </c>
      <c r="B363" s="90" t="s">
        <v>548</v>
      </c>
      <c r="C363" s="194" t="str">
        <f t="shared" si="130"/>
        <v>LK.28.10</v>
      </c>
      <c r="D363" s="194" t="s">
        <v>1014</v>
      </c>
      <c r="E363" s="213">
        <v>4</v>
      </c>
      <c r="F363" s="323"/>
      <c r="G363" s="210" t="s">
        <v>661</v>
      </c>
      <c r="H363" s="210" t="s">
        <v>662</v>
      </c>
      <c r="I363" s="211" t="s">
        <v>663</v>
      </c>
      <c r="J363" s="197">
        <f>'LK 28'!F12</f>
        <v>86</v>
      </c>
      <c r="K363" s="197">
        <f>'LK 28'!G12</f>
        <v>94.7</v>
      </c>
      <c r="L363" s="197">
        <f>'LK 28'!H12</f>
        <v>94.7</v>
      </c>
      <c r="M363" s="197">
        <f>'LK 28'!I12</f>
        <v>60.9</v>
      </c>
      <c r="N363" s="198">
        <f t="shared" si="128"/>
        <v>94.7</v>
      </c>
      <c r="O363" s="198">
        <f t="shared" si="129"/>
        <v>336.29999999999995</v>
      </c>
      <c r="P363" s="221">
        <f>'LK 28'!D12</f>
        <v>109.08</v>
      </c>
      <c r="Q363" s="86">
        <f t="shared" si="131"/>
        <v>2.4300000000000002</v>
      </c>
    </row>
    <row r="364" spans="1:17" x14ac:dyDescent="0.2">
      <c r="A364" s="189"/>
      <c r="B364" s="324" t="s">
        <v>105</v>
      </c>
      <c r="C364" s="325"/>
      <c r="D364" s="325"/>
      <c r="E364" s="326"/>
      <c r="F364" s="216"/>
      <c r="G364" s="190"/>
      <c r="H364" s="190"/>
      <c r="I364" s="191"/>
      <c r="J364" s="192">
        <f>SUM(J365:J377)</f>
        <v>797.23794999999996</v>
      </c>
      <c r="K364" s="192">
        <f>SUM(K365:K377)</f>
        <v>819</v>
      </c>
      <c r="L364" s="192">
        <f>SUM(L365:L377)</f>
        <v>819</v>
      </c>
      <c r="M364" s="192">
        <f>SUM(M365:M377)</f>
        <v>449.16500000000008</v>
      </c>
      <c r="N364" s="192">
        <f>MAX(J364:M364)</f>
        <v>819</v>
      </c>
      <c r="O364" s="192">
        <f>SUM(O365:O377)</f>
        <v>2884.4029499999997</v>
      </c>
      <c r="P364" s="220">
        <f>+SUM(P365:P377)</f>
        <v>1065</v>
      </c>
      <c r="Q364" s="223">
        <f>+SUM(Q365:Q377)</f>
        <v>31.59</v>
      </c>
    </row>
    <row r="365" spans="1:17" x14ac:dyDescent="0.2">
      <c r="A365" s="193">
        <v>1</v>
      </c>
      <c r="B365" s="90" t="s">
        <v>549</v>
      </c>
      <c r="C365" s="194" t="str">
        <f>+B365</f>
        <v>LK.29.1</v>
      </c>
      <c r="D365" s="194" t="s">
        <v>1015</v>
      </c>
      <c r="E365" s="213">
        <v>4</v>
      </c>
      <c r="F365" s="321" t="s">
        <v>1134</v>
      </c>
      <c r="G365" s="210" t="s">
        <v>661</v>
      </c>
      <c r="H365" s="210" t="s">
        <v>662</v>
      </c>
      <c r="I365" s="211" t="s">
        <v>681</v>
      </c>
      <c r="J365" s="197">
        <f>'LK 29'!F3</f>
        <v>68.400000000000006</v>
      </c>
      <c r="K365" s="197">
        <f>'LK 29'!G3</f>
        <v>70</v>
      </c>
      <c r="L365" s="197">
        <f>'LK 29'!H3</f>
        <v>70</v>
      </c>
      <c r="M365" s="197">
        <f>'LK 29'!I3</f>
        <v>36.700000000000003</v>
      </c>
      <c r="N365" s="198">
        <f t="shared" ref="N365:N377" si="132">+MAX(J365:M365)</f>
        <v>70</v>
      </c>
      <c r="O365" s="198">
        <f t="shared" ref="O365:O377" si="133">+SUM(J365:M365)</f>
        <v>245.10000000000002</v>
      </c>
      <c r="P365" s="221">
        <f>'LK 29'!D3</f>
        <v>112</v>
      </c>
      <c r="Q365" s="86">
        <f>0.81*3</f>
        <v>2.4300000000000002</v>
      </c>
    </row>
    <row r="366" spans="1:17" x14ac:dyDescent="0.2">
      <c r="A366" s="193">
        <v>2</v>
      </c>
      <c r="B366" s="90" t="s">
        <v>550</v>
      </c>
      <c r="C366" s="194" t="str">
        <f t="shared" ref="C366:C377" si="134">+B366</f>
        <v>LK.29.2</v>
      </c>
      <c r="D366" s="194" t="s">
        <v>1016</v>
      </c>
      <c r="E366" s="213">
        <v>4</v>
      </c>
      <c r="F366" s="322"/>
      <c r="G366" s="195" t="s">
        <v>664</v>
      </c>
      <c r="H366" s="195" t="s">
        <v>665</v>
      </c>
      <c r="I366" s="196" t="s">
        <v>681</v>
      </c>
      <c r="J366" s="197">
        <f>'LK 29'!F4</f>
        <v>68.19</v>
      </c>
      <c r="K366" s="197">
        <f>'LK 29'!G4</f>
        <v>70</v>
      </c>
      <c r="L366" s="197">
        <f>'LK 29'!H4</f>
        <v>70</v>
      </c>
      <c r="M366" s="197">
        <f>'LK 29'!I4</f>
        <v>36.9</v>
      </c>
      <c r="N366" s="198">
        <f t="shared" si="132"/>
        <v>70</v>
      </c>
      <c r="O366" s="198">
        <f t="shared" si="133"/>
        <v>245.09</v>
      </c>
      <c r="P366" s="221">
        <f>'LK 29'!D4</f>
        <v>80</v>
      </c>
      <c r="Q366" s="86">
        <f t="shared" ref="Q366:Q377" si="135">0.81*3</f>
        <v>2.4300000000000002</v>
      </c>
    </row>
    <row r="367" spans="1:17" x14ac:dyDescent="0.2">
      <c r="A367" s="193">
        <v>3</v>
      </c>
      <c r="B367" s="90" t="s">
        <v>551</v>
      </c>
      <c r="C367" s="194" t="str">
        <f t="shared" si="134"/>
        <v>LK.29.3</v>
      </c>
      <c r="D367" s="194" t="s">
        <v>1017</v>
      </c>
      <c r="E367" s="213">
        <v>4</v>
      </c>
      <c r="F367" s="322"/>
      <c r="G367" s="195" t="s">
        <v>664</v>
      </c>
      <c r="H367" s="195" t="s">
        <v>665</v>
      </c>
      <c r="I367" s="196" t="s">
        <v>681</v>
      </c>
      <c r="J367" s="197">
        <f>'LK 29'!F5</f>
        <v>68.19</v>
      </c>
      <c r="K367" s="197">
        <f>'LK 29'!G5</f>
        <v>70</v>
      </c>
      <c r="L367" s="197">
        <f>'LK 29'!H5</f>
        <v>70</v>
      </c>
      <c r="M367" s="197">
        <f>'LK 29'!I5</f>
        <v>41.47</v>
      </c>
      <c r="N367" s="198">
        <f t="shared" si="132"/>
        <v>70</v>
      </c>
      <c r="O367" s="198">
        <f t="shared" si="133"/>
        <v>249.66</v>
      </c>
      <c r="P367" s="221">
        <f>'LK 29'!D5</f>
        <v>80</v>
      </c>
      <c r="Q367" s="86">
        <f t="shared" si="135"/>
        <v>2.4300000000000002</v>
      </c>
    </row>
    <row r="368" spans="1:17" x14ac:dyDescent="0.2">
      <c r="A368" s="193">
        <v>4</v>
      </c>
      <c r="B368" s="90" t="s">
        <v>552</v>
      </c>
      <c r="C368" s="194" t="str">
        <f t="shared" si="134"/>
        <v>LK.29.4</v>
      </c>
      <c r="D368" s="194" t="s">
        <v>1018</v>
      </c>
      <c r="E368" s="213">
        <v>4</v>
      </c>
      <c r="F368" s="322"/>
      <c r="G368" s="195" t="s">
        <v>664</v>
      </c>
      <c r="H368" s="195" t="s">
        <v>665</v>
      </c>
      <c r="I368" s="196" t="s">
        <v>681</v>
      </c>
      <c r="J368" s="197">
        <f>'LK 29'!F6</f>
        <v>68.19</v>
      </c>
      <c r="K368" s="197">
        <f>'LK 29'!G6</f>
        <v>70</v>
      </c>
      <c r="L368" s="197">
        <f>'LK 29'!H6</f>
        <v>70</v>
      </c>
      <c r="M368" s="197">
        <f>'LK 29'!I6</f>
        <v>41.47</v>
      </c>
      <c r="N368" s="198">
        <f t="shared" si="132"/>
        <v>70</v>
      </c>
      <c r="O368" s="198">
        <f t="shared" si="133"/>
        <v>249.66</v>
      </c>
      <c r="P368" s="221">
        <f>'LK 29'!D6</f>
        <v>80</v>
      </c>
      <c r="Q368" s="86">
        <f t="shared" si="135"/>
        <v>2.4300000000000002</v>
      </c>
    </row>
    <row r="369" spans="1:17" x14ac:dyDescent="0.2">
      <c r="A369" s="193">
        <v>5</v>
      </c>
      <c r="B369" s="90" t="s">
        <v>553</v>
      </c>
      <c r="C369" s="194" t="str">
        <f t="shared" si="134"/>
        <v>LK.29.5</v>
      </c>
      <c r="D369" s="194" t="s">
        <v>1019</v>
      </c>
      <c r="E369" s="213">
        <v>4</v>
      </c>
      <c r="F369" s="322"/>
      <c r="G369" s="195" t="s">
        <v>664</v>
      </c>
      <c r="H369" s="195" t="s">
        <v>662</v>
      </c>
      <c r="I369" s="196" t="s">
        <v>681</v>
      </c>
      <c r="J369" s="197">
        <f>'LK 29'!F7</f>
        <v>68.19</v>
      </c>
      <c r="K369" s="197">
        <f>'LK 29'!G7</f>
        <v>70</v>
      </c>
      <c r="L369" s="197">
        <f>'LK 29'!H7</f>
        <v>70</v>
      </c>
      <c r="M369" s="197">
        <f>'LK 29'!I7</f>
        <v>36.9</v>
      </c>
      <c r="N369" s="198">
        <f t="shared" si="132"/>
        <v>70</v>
      </c>
      <c r="O369" s="198">
        <f t="shared" si="133"/>
        <v>245.09</v>
      </c>
      <c r="P369" s="221">
        <f>'LK 29'!D7</f>
        <v>80</v>
      </c>
      <c r="Q369" s="86">
        <f t="shared" si="135"/>
        <v>2.4300000000000002</v>
      </c>
    </row>
    <row r="370" spans="1:17" x14ac:dyDescent="0.2">
      <c r="A370" s="193">
        <v>6</v>
      </c>
      <c r="B370" s="90" t="s">
        <v>554</v>
      </c>
      <c r="C370" s="194" t="str">
        <f t="shared" si="134"/>
        <v>LK.29.6</v>
      </c>
      <c r="D370" s="194" t="s">
        <v>1020</v>
      </c>
      <c r="E370" s="213">
        <v>4</v>
      </c>
      <c r="F370" s="323"/>
      <c r="G370" s="210" t="s">
        <v>661</v>
      </c>
      <c r="H370" s="210" t="s">
        <v>662</v>
      </c>
      <c r="I370" s="211" t="s">
        <v>681</v>
      </c>
      <c r="J370" s="197">
        <f>'LK 29'!F8</f>
        <v>88.66</v>
      </c>
      <c r="K370" s="197">
        <f>'LK 29'!G8</f>
        <v>91</v>
      </c>
      <c r="L370" s="197">
        <f>'LK 29'!H8</f>
        <v>91</v>
      </c>
      <c r="M370" s="197">
        <f>'LK 29'!I8</f>
        <v>47.7</v>
      </c>
      <c r="N370" s="198">
        <f t="shared" si="132"/>
        <v>91</v>
      </c>
      <c r="O370" s="198">
        <f t="shared" si="133"/>
        <v>318.35999999999996</v>
      </c>
      <c r="P370" s="221">
        <f>'LK 29'!D8</f>
        <v>136</v>
      </c>
      <c r="Q370" s="86">
        <f t="shared" si="135"/>
        <v>2.4300000000000002</v>
      </c>
    </row>
    <row r="371" spans="1:17" x14ac:dyDescent="0.2">
      <c r="A371" s="193">
        <v>7</v>
      </c>
      <c r="B371" s="90" t="s">
        <v>555</v>
      </c>
      <c r="C371" s="194" t="str">
        <f t="shared" si="134"/>
        <v>LK.29.7</v>
      </c>
      <c r="D371" s="194" t="s">
        <v>1021</v>
      </c>
      <c r="E371" s="213">
        <v>4</v>
      </c>
      <c r="F371" s="321" t="s">
        <v>1135</v>
      </c>
      <c r="G371" s="210" t="s">
        <v>661</v>
      </c>
      <c r="H371" s="210" t="s">
        <v>662</v>
      </c>
      <c r="I371" s="211" t="s">
        <v>663</v>
      </c>
      <c r="J371" s="197">
        <f>'LK 29'!F9</f>
        <v>52.66</v>
      </c>
      <c r="K371" s="197">
        <f>'LK 29'!G9</f>
        <v>54</v>
      </c>
      <c r="L371" s="197">
        <f>'LK 29'!H9</f>
        <v>54</v>
      </c>
      <c r="M371" s="197">
        <f>'LK 29'!I9</f>
        <v>27.85</v>
      </c>
      <c r="N371" s="198">
        <f t="shared" si="132"/>
        <v>54</v>
      </c>
      <c r="O371" s="198">
        <f t="shared" si="133"/>
        <v>188.51</v>
      </c>
      <c r="P371" s="221">
        <f>'LK 29'!D9</f>
        <v>91</v>
      </c>
      <c r="Q371" s="86">
        <f t="shared" si="135"/>
        <v>2.4300000000000002</v>
      </c>
    </row>
    <row r="372" spans="1:17" x14ac:dyDescent="0.2">
      <c r="A372" s="199">
        <v>8</v>
      </c>
      <c r="B372" s="90" t="s">
        <v>556</v>
      </c>
      <c r="C372" s="194" t="str">
        <f t="shared" si="134"/>
        <v>LK.29.8</v>
      </c>
      <c r="D372" s="194" t="s">
        <v>1022</v>
      </c>
      <c r="E372" s="213">
        <v>4</v>
      </c>
      <c r="F372" s="322"/>
      <c r="G372" s="195" t="s">
        <v>664</v>
      </c>
      <c r="H372" s="195" t="s">
        <v>665</v>
      </c>
      <c r="I372" s="196" t="s">
        <v>663</v>
      </c>
      <c r="J372" s="197">
        <f>'LK 29'!F10</f>
        <v>52.4</v>
      </c>
      <c r="K372" s="197">
        <f>'LK 29'!G10</f>
        <v>54</v>
      </c>
      <c r="L372" s="197">
        <f>'LK 29'!H10</f>
        <v>54</v>
      </c>
      <c r="M372" s="197">
        <f>'LK 29'!I10</f>
        <v>32.1</v>
      </c>
      <c r="N372" s="198">
        <f t="shared" si="132"/>
        <v>54</v>
      </c>
      <c r="O372" s="198">
        <f t="shared" si="133"/>
        <v>192.5</v>
      </c>
      <c r="P372" s="221">
        <f>'LK 29'!D10</f>
        <v>63</v>
      </c>
      <c r="Q372" s="86">
        <f t="shared" si="135"/>
        <v>2.4300000000000002</v>
      </c>
    </row>
    <row r="373" spans="1:17" x14ac:dyDescent="0.2">
      <c r="A373" s="199">
        <v>9</v>
      </c>
      <c r="B373" s="90" t="s">
        <v>557</v>
      </c>
      <c r="C373" s="194" t="str">
        <f t="shared" si="134"/>
        <v>LK.29.9</v>
      </c>
      <c r="D373" s="194" t="s">
        <v>1023</v>
      </c>
      <c r="E373" s="213">
        <v>4</v>
      </c>
      <c r="F373" s="322"/>
      <c r="G373" s="195" t="s">
        <v>664</v>
      </c>
      <c r="H373" s="195" t="s">
        <v>665</v>
      </c>
      <c r="I373" s="196" t="s">
        <v>663</v>
      </c>
      <c r="J373" s="197">
        <f>'LK 29'!F11</f>
        <v>52.445599999999999</v>
      </c>
      <c r="K373" s="197">
        <f>'LK 29'!G11</f>
        <v>54</v>
      </c>
      <c r="L373" s="197">
        <f>'LK 29'!H11</f>
        <v>54</v>
      </c>
      <c r="M373" s="197">
        <f>'LK 29'!I11</f>
        <v>28</v>
      </c>
      <c r="N373" s="198">
        <f t="shared" si="132"/>
        <v>54</v>
      </c>
      <c r="O373" s="198">
        <f t="shared" si="133"/>
        <v>188.44560000000001</v>
      </c>
      <c r="P373" s="221">
        <f>'LK 29'!D11</f>
        <v>63</v>
      </c>
      <c r="Q373" s="86">
        <f t="shared" si="135"/>
        <v>2.4300000000000002</v>
      </c>
    </row>
    <row r="374" spans="1:17" x14ac:dyDescent="0.2">
      <c r="A374" s="199">
        <v>10</v>
      </c>
      <c r="B374" s="90" t="s">
        <v>558</v>
      </c>
      <c r="C374" s="194" t="str">
        <f t="shared" si="134"/>
        <v>LK.29.10</v>
      </c>
      <c r="D374" s="194" t="s">
        <v>1024</v>
      </c>
      <c r="E374" s="213">
        <v>4</v>
      </c>
      <c r="F374" s="322"/>
      <c r="G374" s="195" t="s">
        <v>664</v>
      </c>
      <c r="H374" s="195" t="s">
        <v>662</v>
      </c>
      <c r="I374" s="196" t="s">
        <v>663</v>
      </c>
      <c r="J374" s="197">
        <f>'LK 29'!F12</f>
        <v>52.445599999999999</v>
      </c>
      <c r="K374" s="197">
        <f>'LK 29'!G12</f>
        <v>54</v>
      </c>
      <c r="L374" s="197">
        <f>'LK 29'!H12</f>
        <v>54</v>
      </c>
      <c r="M374" s="197">
        <f>'LK 29'!I12</f>
        <v>28.02</v>
      </c>
      <c r="N374" s="198">
        <f t="shared" si="132"/>
        <v>54</v>
      </c>
      <c r="O374" s="198">
        <f t="shared" si="133"/>
        <v>188.46560000000002</v>
      </c>
      <c r="P374" s="221">
        <f>'LK 29'!D12</f>
        <v>63</v>
      </c>
      <c r="Q374" s="86">
        <f t="shared" si="135"/>
        <v>2.4300000000000002</v>
      </c>
    </row>
    <row r="375" spans="1:17" x14ac:dyDescent="0.2">
      <c r="A375" s="199">
        <v>11</v>
      </c>
      <c r="B375" s="90" t="s">
        <v>559</v>
      </c>
      <c r="C375" s="194" t="str">
        <f t="shared" si="134"/>
        <v>LK.29.11</v>
      </c>
      <c r="D375" s="194" t="s">
        <v>975</v>
      </c>
      <c r="E375" s="213">
        <v>4</v>
      </c>
      <c r="F375" s="322"/>
      <c r="G375" s="195" t="s">
        <v>664</v>
      </c>
      <c r="H375" s="195" t="s">
        <v>683</v>
      </c>
      <c r="I375" s="196" t="s">
        <v>663</v>
      </c>
      <c r="J375" s="197">
        <f>'LK 29'!F13</f>
        <v>52.4</v>
      </c>
      <c r="K375" s="197">
        <f>'LK 29'!G13</f>
        <v>54</v>
      </c>
      <c r="L375" s="197">
        <f>'LK 29'!H13</f>
        <v>54</v>
      </c>
      <c r="M375" s="197">
        <f>'LK 29'!I13</f>
        <v>32.1</v>
      </c>
      <c r="N375" s="198">
        <f t="shared" si="132"/>
        <v>54</v>
      </c>
      <c r="O375" s="198">
        <f t="shared" si="133"/>
        <v>192.5</v>
      </c>
      <c r="P375" s="221">
        <f>'LK 29'!D13</f>
        <v>63</v>
      </c>
      <c r="Q375" s="86">
        <f t="shared" si="135"/>
        <v>2.4300000000000002</v>
      </c>
    </row>
    <row r="376" spans="1:17" x14ac:dyDescent="0.2">
      <c r="A376" s="199">
        <v>12</v>
      </c>
      <c r="B376" s="90" t="s">
        <v>560</v>
      </c>
      <c r="C376" s="194" t="str">
        <f t="shared" si="134"/>
        <v>LK.29.12</v>
      </c>
      <c r="D376" s="194" t="s">
        <v>1025</v>
      </c>
      <c r="E376" s="213">
        <v>4</v>
      </c>
      <c r="F376" s="322"/>
      <c r="G376" s="195" t="s">
        <v>664</v>
      </c>
      <c r="H376" s="195" t="s">
        <v>842</v>
      </c>
      <c r="I376" s="196" t="s">
        <v>663</v>
      </c>
      <c r="J376" s="197">
        <f>'LK 29'!F14</f>
        <v>52.4</v>
      </c>
      <c r="K376" s="197">
        <f>'LK 29'!G14</f>
        <v>54</v>
      </c>
      <c r="L376" s="197">
        <f>'LK 29'!H14</f>
        <v>54</v>
      </c>
      <c r="M376" s="197">
        <f>'LK 29'!I14</f>
        <v>32.1</v>
      </c>
      <c r="N376" s="198">
        <f t="shared" si="132"/>
        <v>54</v>
      </c>
      <c r="O376" s="198">
        <f t="shared" si="133"/>
        <v>192.5</v>
      </c>
      <c r="P376" s="221">
        <f>'LK 29'!D14</f>
        <v>63</v>
      </c>
      <c r="Q376" s="86">
        <f t="shared" si="135"/>
        <v>2.4300000000000002</v>
      </c>
    </row>
    <row r="377" spans="1:17" ht="13.5" thickBot="1" x14ac:dyDescent="0.25">
      <c r="A377" s="199">
        <v>13</v>
      </c>
      <c r="B377" s="90" t="s">
        <v>561</v>
      </c>
      <c r="C377" s="194" t="str">
        <f t="shared" si="134"/>
        <v>LK.29.13</v>
      </c>
      <c r="D377" s="194" t="s">
        <v>1026</v>
      </c>
      <c r="E377" s="213">
        <v>4</v>
      </c>
      <c r="F377" s="323"/>
      <c r="G377" s="210" t="s">
        <v>661</v>
      </c>
      <c r="H377" s="210" t="s">
        <v>662</v>
      </c>
      <c r="I377" s="211" t="s">
        <v>663</v>
      </c>
      <c r="J377" s="197">
        <f>'LK 29'!F15</f>
        <v>52.66675</v>
      </c>
      <c r="K377" s="197">
        <f>'LK 29'!G15</f>
        <v>54</v>
      </c>
      <c r="L377" s="197">
        <f>'LK 29'!H15</f>
        <v>54</v>
      </c>
      <c r="M377" s="197">
        <f>'LK 29'!I15</f>
        <v>27.855</v>
      </c>
      <c r="N377" s="198">
        <f t="shared" si="132"/>
        <v>54</v>
      </c>
      <c r="O377" s="198">
        <f t="shared" si="133"/>
        <v>188.52175</v>
      </c>
      <c r="P377" s="221">
        <f>'LK 29'!D15</f>
        <v>91</v>
      </c>
      <c r="Q377" s="86">
        <f t="shared" si="135"/>
        <v>2.4300000000000002</v>
      </c>
    </row>
    <row r="378" spans="1:17" x14ac:dyDescent="0.2">
      <c r="A378" s="189"/>
      <c r="B378" s="324" t="s">
        <v>108</v>
      </c>
      <c r="C378" s="325"/>
      <c r="D378" s="325"/>
      <c r="E378" s="326"/>
      <c r="F378" s="216"/>
      <c r="G378" s="190"/>
      <c r="H378" s="190"/>
      <c r="I378" s="191"/>
      <c r="J378" s="192">
        <f>SUM(J379:J384)</f>
        <v>379.8</v>
      </c>
      <c r="K378" s="192">
        <f>SUM(K379:K384)</f>
        <v>390</v>
      </c>
      <c r="L378" s="192">
        <f>SUM(L379:L384)</f>
        <v>390</v>
      </c>
      <c r="M378" s="192">
        <f>SUM(M379:M384)</f>
        <v>214.8</v>
      </c>
      <c r="N378" s="192">
        <f>MAX(J378:M378)</f>
        <v>390</v>
      </c>
      <c r="O378" s="192">
        <f>SUM(O379:O384)</f>
        <v>1374.6</v>
      </c>
      <c r="P378" s="220">
        <f>+SUM(P379:P384)</f>
        <v>570</v>
      </c>
      <c r="Q378" s="223">
        <f>+SUM(Q379:Q384)</f>
        <v>14.58</v>
      </c>
    </row>
    <row r="379" spans="1:17" x14ac:dyDescent="0.2">
      <c r="A379" s="193">
        <v>1</v>
      </c>
      <c r="B379" s="90" t="s">
        <v>562</v>
      </c>
      <c r="C379" s="194" t="str">
        <f>+B379</f>
        <v>LK.30.1</v>
      </c>
      <c r="D379" s="194" t="s">
        <v>1027</v>
      </c>
      <c r="E379" s="213">
        <v>4</v>
      </c>
      <c r="F379" s="321" t="s">
        <v>1136</v>
      </c>
      <c r="G379" s="210" t="s">
        <v>661</v>
      </c>
      <c r="H379" s="210" t="s">
        <v>662</v>
      </c>
      <c r="I379" s="211" t="s">
        <v>681</v>
      </c>
      <c r="J379" s="197">
        <f>'LK 30'!F3</f>
        <v>63.4</v>
      </c>
      <c r="K379" s="197">
        <f>'LK 30'!G3</f>
        <v>65</v>
      </c>
      <c r="L379" s="197">
        <f>'LK 30'!H3</f>
        <v>65</v>
      </c>
      <c r="M379" s="197">
        <f>'LK 30'!I3</f>
        <v>34.200000000000003</v>
      </c>
      <c r="N379" s="198">
        <f t="shared" ref="N379:N384" si="136">+MAX(J379:M379)</f>
        <v>65</v>
      </c>
      <c r="O379" s="198">
        <f t="shared" ref="O379:O384" si="137">+SUM(J379:M379)</f>
        <v>227.60000000000002</v>
      </c>
      <c r="P379" s="221">
        <f>'LK 30'!D3</f>
        <v>105</v>
      </c>
      <c r="Q379" s="86">
        <f>0.81*3</f>
        <v>2.4300000000000002</v>
      </c>
    </row>
    <row r="380" spans="1:17" x14ac:dyDescent="0.2">
      <c r="A380" s="193">
        <v>2</v>
      </c>
      <c r="B380" s="90" t="s">
        <v>563</v>
      </c>
      <c r="C380" s="194" t="str">
        <f t="shared" ref="C380:C384" si="138">+B380</f>
        <v>LK.30.2</v>
      </c>
      <c r="D380" s="194" t="s">
        <v>1028</v>
      </c>
      <c r="E380" s="213">
        <v>4</v>
      </c>
      <c r="F380" s="322"/>
      <c r="G380" s="195" t="s">
        <v>664</v>
      </c>
      <c r="H380" s="195" t="s">
        <v>665</v>
      </c>
      <c r="I380" s="196" t="s">
        <v>681</v>
      </c>
      <c r="J380" s="197">
        <f>'LK 30'!F4</f>
        <v>63.1</v>
      </c>
      <c r="K380" s="197">
        <f>'LK 30'!G4</f>
        <v>65</v>
      </c>
      <c r="L380" s="197">
        <f>'LK 30'!H4</f>
        <v>65</v>
      </c>
      <c r="M380" s="197">
        <f>'LK 30'!I4</f>
        <v>39</v>
      </c>
      <c r="N380" s="198">
        <f t="shared" si="136"/>
        <v>65</v>
      </c>
      <c r="O380" s="198">
        <f t="shared" si="137"/>
        <v>232.1</v>
      </c>
      <c r="P380" s="221">
        <f>'LK 30'!D4</f>
        <v>75</v>
      </c>
      <c r="Q380" s="86">
        <f t="shared" ref="Q380:Q384" si="139">0.81*3</f>
        <v>2.4300000000000002</v>
      </c>
    </row>
    <row r="381" spans="1:17" x14ac:dyDescent="0.2">
      <c r="A381" s="193">
        <v>3</v>
      </c>
      <c r="B381" s="90" t="s">
        <v>564</v>
      </c>
      <c r="C381" s="194" t="str">
        <f t="shared" si="138"/>
        <v>LK.30.3</v>
      </c>
      <c r="D381" s="194" t="s">
        <v>1029</v>
      </c>
      <c r="E381" s="213">
        <v>4</v>
      </c>
      <c r="F381" s="323"/>
      <c r="G381" s="210" t="s">
        <v>661</v>
      </c>
      <c r="H381" s="210" t="s">
        <v>662</v>
      </c>
      <c r="I381" s="211" t="s">
        <v>681</v>
      </c>
      <c r="J381" s="197">
        <f>'LK 30'!F5</f>
        <v>63.4</v>
      </c>
      <c r="K381" s="197">
        <f>'LK 30'!G5</f>
        <v>65</v>
      </c>
      <c r="L381" s="197">
        <f>'LK 30'!H5</f>
        <v>65</v>
      </c>
      <c r="M381" s="197">
        <f>'LK 30'!I5</f>
        <v>34.200000000000003</v>
      </c>
      <c r="N381" s="198">
        <f t="shared" si="136"/>
        <v>65</v>
      </c>
      <c r="O381" s="198">
        <f t="shared" si="137"/>
        <v>227.60000000000002</v>
      </c>
      <c r="P381" s="221">
        <f>'LK 30'!D5</f>
        <v>105</v>
      </c>
      <c r="Q381" s="86">
        <f t="shared" si="139"/>
        <v>2.4300000000000002</v>
      </c>
    </row>
    <row r="382" spans="1:17" x14ac:dyDescent="0.2">
      <c r="A382" s="193">
        <v>4</v>
      </c>
      <c r="B382" s="90" t="s">
        <v>565</v>
      </c>
      <c r="C382" s="194" t="str">
        <f t="shared" si="138"/>
        <v>LK.30.4</v>
      </c>
      <c r="D382" s="194" t="s">
        <v>1030</v>
      </c>
      <c r="E382" s="213">
        <v>4</v>
      </c>
      <c r="F382" s="321" t="s">
        <v>1137</v>
      </c>
      <c r="G382" s="210" t="s">
        <v>661</v>
      </c>
      <c r="H382" s="210" t="s">
        <v>662</v>
      </c>
      <c r="I382" s="211" t="s">
        <v>663</v>
      </c>
      <c r="J382" s="197">
        <f>'LK 30'!F6</f>
        <v>63.4</v>
      </c>
      <c r="K382" s="197">
        <f>'LK 30'!G6</f>
        <v>65</v>
      </c>
      <c r="L382" s="197">
        <f>'LK 30'!H6</f>
        <v>65</v>
      </c>
      <c r="M382" s="197">
        <f>'LK 30'!I6</f>
        <v>34.200000000000003</v>
      </c>
      <c r="N382" s="198">
        <f t="shared" si="136"/>
        <v>65</v>
      </c>
      <c r="O382" s="198">
        <f t="shared" si="137"/>
        <v>227.60000000000002</v>
      </c>
      <c r="P382" s="221">
        <f>'LK 30'!D6</f>
        <v>105</v>
      </c>
      <c r="Q382" s="86">
        <f t="shared" si="139"/>
        <v>2.4300000000000002</v>
      </c>
    </row>
    <row r="383" spans="1:17" x14ac:dyDescent="0.2">
      <c r="A383" s="193">
        <v>5</v>
      </c>
      <c r="B383" s="90" t="s">
        <v>566</v>
      </c>
      <c r="C383" s="194" t="str">
        <f t="shared" si="138"/>
        <v>LK.30.5</v>
      </c>
      <c r="D383" s="194" t="s">
        <v>1031</v>
      </c>
      <c r="E383" s="213">
        <v>4</v>
      </c>
      <c r="F383" s="322"/>
      <c r="G383" s="195" t="s">
        <v>664</v>
      </c>
      <c r="H383" s="195" t="s">
        <v>665</v>
      </c>
      <c r="I383" s="196" t="s">
        <v>663</v>
      </c>
      <c r="J383" s="197">
        <f>'LK 30'!F7</f>
        <v>63.1</v>
      </c>
      <c r="K383" s="197">
        <f>'LK 30'!G7</f>
        <v>65</v>
      </c>
      <c r="L383" s="197">
        <f>'LK 30'!H7</f>
        <v>65</v>
      </c>
      <c r="M383" s="197">
        <f>'LK 30'!I7</f>
        <v>39</v>
      </c>
      <c r="N383" s="198">
        <f t="shared" si="136"/>
        <v>65</v>
      </c>
      <c r="O383" s="198">
        <f t="shared" si="137"/>
        <v>232.1</v>
      </c>
      <c r="P383" s="221">
        <f>'LK 30'!D7</f>
        <v>75</v>
      </c>
      <c r="Q383" s="86">
        <f t="shared" si="139"/>
        <v>2.4300000000000002</v>
      </c>
    </row>
    <row r="384" spans="1:17" x14ac:dyDescent="0.2">
      <c r="A384" s="193">
        <v>6</v>
      </c>
      <c r="B384" s="90" t="s">
        <v>567</v>
      </c>
      <c r="C384" s="194" t="str">
        <f t="shared" si="138"/>
        <v>LK.30.6</v>
      </c>
      <c r="D384" s="194" t="s">
        <v>1032</v>
      </c>
      <c r="E384" s="213">
        <v>4</v>
      </c>
      <c r="F384" s="323"/>
      <c r="G384" s="210" t="s">
        <v>661</v>
      </c>
      <c r="H384" s="210" t="s">
        <v>662</v>
      </c>
      <c r="I384" s="211" t="s">
        <v>663</v>
      </c>
      <c r="J384" s="197">
        <f>'LK 30'!F8</f>
        <v>63.4</v>
      </c>
      <c r="K384" s="197">
        <f>'LK 30'!G8</f>
        <v>65</v>
      </c>
      <c r="L384" s="197">
        <f>'LK 30'!H8</f>
        <v>65</v>
      </c>
      <c r="M384" s="197">
        <f>'LK 30'!I8</f>
        <v>34.200000000000003</v>
      </c>
      <c r="N384" s="198">
        <f t="shared" si="136"/>
        <v>65</v>
      </c>
      <c r="O384" s="198">
        <f t="shared" si="137"/>
        <v>227.60000000000002</v>
      </c>
      <c r="P384" s="221">
        <f>'LK 30'!D8</f>
        <v>105</v>
      </c>
      <c r="Q384" s="86">
        <f t="shared" si="139"/>
        <v>2.4300000000000002</v>
      </c>
    </row>
    <row r="385" spans="1:17" ht="9" customHeight="1" thickBot="1" x14ac:dyDescent="0.25">
      <c r="A385" s="201"/>
      <c r="B385" s="201"/>
      <c r="C385" s="201"/>
      <c r="D385" s="201"/>
      <c r="E385" s="214"/>
      <c r="F385" s="217"/>
      <c r="G385" s="201"/>
      <c r="H385" s="201"/>
      <c r="I385" s="201"/>
      <c r="J385" s="202"/>
      <c r="K385" s="202"/>
      <c r="L385" s="202"/>
      <c r="M385" s="202"/>
      <c r="N385" s="202"/>
      <c r="O385" s="202"/>
      <c r="P385" s="203"/>
      <c r="Q385" s="224"/>
    </row>
    <row r="386" spans="1:17" x14ac:dyDescent="0.2">
      <c r="A386" s="204"/>
      <c r="B386" s="327" t="s">
        <v>112</v>
      </c>
      <c r="C386" s="328"/>
      <c r="D386" s="328"/>
      <c r="E386" s="329"/>
      <c r="F386" s="218"/>
      <c r="G386" s="205"/>
      <c r="H386" s="205"/>
      <c r="I386" s="206"/>
      <c r="J386" s="207">
        <f>SUM(J387:J388)</f>
        <v>243.06</v>
      </c>
      <c r="K386" s="207">
        <f>SUM(K387:K388)</f>
        <v>243.06</v>
      </c>
      <c r="L386" s="207">
        <f>SUM(L387:L388)</f>
        <v>230.52</v>
      </c>
      <c r="M386" s="207"/>
      <c r="N386" s="207">
        <f>MAX(J386:M386)</f>
        <v>243.06</v>
      </c>
      <c r="O386" s="207">
        <f>SUM(O387:O388)</f>
        <v>716.64</v>
      </c>
      <c r="P386" s="222">
        <f>+SUM(P387:P388)</f>
        <v>480</v>
      </c>
      <c r="Q386" s="207"/>
    </row>
    <row r="387" spans="1:17" x14ac:dyDescent="0.2">
      <c r="A387" s="193">
        <v>1</v>
      </c>
      <c r="B387" s="109" t="s">
        <v>568</v>
      </c>
      <c r="C387" s="194" t="str">
        <f>+B387</f>
        <v>BT-01.1</v>
      </c>
      <c r="D387" s="194" t="s">
        <v>1034</v>
      </c>
      <c r="E387" s="213">
        <v>3</v>
      </c>
      <c r="F387" s="212" t="s">
        <v>679</v>
      </c>
      <c r="G387" s="319" t="s">
        <v>1033</v>
      </c>
      <c r="H387" s="320"/>
      <c r="I387" s="215" t="s">
        <v>681</v>
      </c>
      <c r="J387" s="197">
        <f>'NNO-BT-01'!F3</f>
        <v>121.53</v>
      </c>
      <c r="K387" s="197">
        <f>'NNO-BT-01'!G3</f>
        <v>121.53</v>
      </c>
      <c r="L387" s="197">
        <f>'NNO-BT-01'!H3</f>
        <v>115.26</v>
      </c>
      <c r="M387" s="197"/>
      <c r="N387" s="198">
        <f t="shared" ref="N387:N388" si="140">+MAX(J387:M387)</f>
        <v>121.53</v>
      </c>
      <c r="O387" s="198">
        <f t="shared" ref="O387:O388" si="141">+SUM(J387:M387)</f>
        <v>358.32</v>
      </c>
      <c r="P387" s="221">
        <f>'NNO-BT-01'!D3</f>
        <v>240</v>
      </c>
      <c r="Q387" s="86">
        <f>0.81*2</f>
        <v>1.62</v>
      </c>
    </row>
    <row r="388" spans="1:17" ht="13.5" thickBot="1" x14ac:dyDescent="0.25">
      <c r="A388" s="193">
        <v>2</v>
      </c>
      <c r="B388" s="109" t="s">
        <v>570</v>
      </c>
      <c r="C388" s="194" t="str">
        <f t="shared" ref="C388" si="142">+B388</f>
        <v>BT-01.2</v>
      </c>
      <c r="D388" s="194" t="s">
        <v>1035</v>
      </c>
      <c r="E388" s="213">
        <v>3</v>
      </c>
      <c r="F388" s="212" t="s">
        <v>680</v>
      </c>
      <c r="G388" s="319" t="s">
        <v>1033</v>
      </c>
      <c r="H388" s="320"/>
      <c r="I388" s="215" t="s">
        <v>663</v>
      </c>
      <c r="J388" s="197">
        <f>'NNO-BT-01'!F4</f>
        <v>121.53</v>
      </c>
      <c r="K388" s="197">
        <f>'NNO-BT-01'!G4</f>
        <v>121.53</v>
      </c>
      <c r="L388" s="197">
        <f>'NNO-BT-01'!H4</f>
        <v>115.26</v>
      </c>
      <c r="M388" s="197"/>
      <c r="N388" s="198">
        <f t="shared" si="140"/>
        <v>121.53</v>
      </c>
      <c r="O388" s="198">
        <f t="shared" si="141"/>
        <v>358.32</v>
      </c>
      <c r="P388" s="221">
        <f>'NNO-BT-01'!D4</f>
        <v>240</v>
      </c>
      <c r="Q388" s="86">
        <f>0.81*2</f>
        <v>1.62</v>
      </c>
    </row>
    <row r="389" spans="1:17" x14ac:dyDescent="0.2">
      <c r="A389" s="204"/>
      <c r="B389" s="327" t="s">
        <v>115</v>
      </c>
      <c r="C389" s="328"/>
      <c r="D389" s="328"/>
      <c r="E389" s="329"/>
      <c r="F389" s="218"/>
      <c r="G389" s="205"/>
      <c r="H389" s="205"/>
      <c r="I389" s="206"/>
      <c r="J389" s="207">
        <f>SUM(J390:J391)</f>
        <v>243.06</v>
      </c>
      <c r="K389" s="207">
        <f>SUM(K390:K391)</f>
        <v>243.06</v>
      </c>
      <c r="L389" s="207">
        <f>SUM(L390:L391)</f>
        <v>230.52</v>
      </c>
      <c r="M389" s="207"/>
      <c r="N389" s="207">
        <f>MAX(J389:M389)</f>
        <v>243.06</v>
      </c>
      <c r="O389" s="207">
        <f>SUM(O390:O391)</f>
        <v>716.64</v>
      </c>
      <c r="P389" s="222">
        <f>+SUM(P390:P391)</f>
        <v>480</v>
      </c>
      <c r="Q389" s="207"/>
    </row>
    <row r="390" spans="1:17" x14ac:dyDescent="0.2">
      <c r="A390" s="193">
        <v>1</v>
      </c>
      <c r="B390" s="109" t="s">
        <v>572</v>
      </c>
      <c r="C390" s="194" t="str">
        <f>+B390</f>
        <v>BT-02.1</v>
      </c>
      <c r="D390" s="194" t="s">
        <v>1036</v>
      </c>
      <c r="E390" s="213">
        <v>3</v>
      </c>
      <c r="F390" s="212" t="s">
        <v>680</v>
      </c>
      <c r="G390" s="319" t="s">
        <v>1033</v>
      </c>
      <c r="H390" s="320"/>
      <c r="I390" s="215" t="s">
        <v>681</v>
      </c>
      <c r="J390" s="197">
        <f>'NNO-BT-02'!F3</f>
        <v>121.53</v>
      </c>
      <c r="K390" s="197">
        <f>'NNO-BT-02'!G3</f>
        <v>121.53</v>
      </c>
      <c r="L390" s="197">
        <f>'NNO-BT-02'!H3</f>
        <v>115.26</v>
      </c>
      <c r="M390" s="197"/>
      <c r="N390" s="198">
        <f t="shared" ref="N390:N391" si="143">+MAX(J390:M390)</f>
        <v>121.53</v>
      </c>
      <c r="O390" s="198">
        <f t="shared" ref="O390:O391" si="144">+SUM(J390:M390)</f>
        <v>358.32</v>
      </c>
      <c r="P390" s="221">
        <f>'NNO-BT-02'!D3</f>
        <v>240</v>
      </c>
      <c r="Q390" s="86">
        <f>0.81*2</f>
        <v>1.62</v>
      </c>
    </row>
    <row r="391" spans="1:17" ht="13.5" thickBot="1" x14ac:dyDescent="0.25">
      <c r="A391" s="193">
        <v>2</v>
      </c>
      <c r="B391" s="109" t="s">
        <v>573</v>
      </c>
      <c r="C391" s="194" t="str">
        <f t="shared" ref="C391" si="145">+B391</f>
        <v>BT-02.2</v>
      </c>
      <c r="D391" s="194" t="s">
        <v>1037</v>
      </c>
      <c r="E391" s="213">
        <v>3</v>
      </c>
      <c r="F391" s="212" t="s">
        <v>682</v>
      </c>
      <c r="G391" s="319" t="s">
        <v>1033</v>
      </c>
      <c r="H391" s="320"/>
      <c r="I391" s="215" t="s">
        <v>663</v>
      </c>
      <c r="J391" s="197">
        <f>'NNO-BT-02'!F4</f>
        <v>121.53</v>
      </c>
      <c r="K391" s="197">
        <f>'NNO-BT-02'!G4</f>
        <v>121.53</v>
      </c>
      <c r="L391" s="197">
        <f>'NNO-BT-02'!H4</f>
        <v>115.26</v>
      </c>
      <c r="M391" s="197"/>
      <c r="N391" s="198">
        <f t="shared" si="143"/>
        <v>121.53</v>
      </c>
      <c r="O391" s="198">
        <f t="shared" si="144"/>
        <v>358.32</v>
      </c>
      <c r="P391" s="221">
        <f>'NNO-BT-02'!D4</f>
        <v>240</v>
      </c>
      <c r="Q391" s="86">
        <f>0.81*2</f>
        <v>1.62</v>
      </c>
    </row>
    <row r="392" spans="1:17" x14ac:dyDescent="0.2">
      <c r="A392" s="204"/>
      <c r="B392" s="327" t="s">
        <v>118</v>
      </c>
      <c r="C392" s="328"/>
      <c r="D392" s="328"/>
      <c r="E392" s="329"/>
      <c r="F392" s="218"/>
      <c r="G392" s="205"/>
      <c r="H392" s="205"/>
      <c r="I392" s="206"/>
      <c r="J392" s="207">
        <f>SUM(J393:J394)</f>
        <v>243.06</v>
      </c>
      <c r="K392" s="207">
        <f>SUM(K393:K394)</f>
        <v>243.06</v>
      </c>
      <c r="L392" s="207">
        <f>SUM(L393:L394)</f>
        <v>230.52</v>
      </c>
      <c r="M392" s="207"/>
      <c r="N392" s="207">
        <f>MAX(J392:M392)</f>
        <v>243.06</v>
      </c>
      <c r="O392" s="207">
        <f>SUM(O393:O394)</f>
        <v>716.64</v>
      </c>
      <c r="P392" s="222">
        <f>+SUM(P393:P394)</f>
        <v>480</v>
      </c>
      <c r="Q392" s="207"/>
    </row>
    <row r="393" spans="1:17" x14ac:dyDescent="0.2">
      <c r="A393" s="193">
        <v>1</v>
      </c>
      <c r="B393" s="109" t="s">
        <v>574</v>
      </c>
      <c r="C393" s="194" t="str">
        <f>+B393</f>
        <v>BT-03.1</v>
      </c>
      <c r="D393" s="194" t="s">
        <v>1038</v>
      </c>
      <c r="E393" s="213">
        <v>3</v>
      </c>
      <c r="F393" s="212" t="s">
        <v>682</v>
      </c>
      <c r="G393" s="319" t="s">
        <v>1033</v>
      </c>
      <c r="H393" s="320"/>
      <c r="I393" s="215" t="s">
        <v>681</v>
      </c>
      <c r="J393" s="197">
        <f>'NNO-BT-03'!F3</f>
        <v>121.53</v>
      </c>
      <c r="K393" s="197">
        <f>'NNO-BT-03'!G3</f>
        <v>121.53</v>
      </c>
      <c r="L393" s="197">
        <f>'NNO-BT-03'!H3</f>
        <v>115.26</v>
      </c>
      <c r="M393" s="197"/>
      <c r="N393" s="198">
        <f t="shared" ref="N393:N394" si="146">+MAX(J393:M393)</f>
        <v>121.53</v>
      </c>
      <c r="O393" s="198">
        <f t="shared" ref="O393:O394" si="147">+SUM(J393:M393)</f>
        <v>358.32</v>
      </c>
      <c r="P393" s="221">
        <f>'NNO-BT-03'!D3</f>
        <v>240</v>
      </c>
      <c r="Q393" s="86">
        <f>0.81*2</f>
        <v>1.62</v>
      </c>
    </row>
    <row r="394" spans="1:17" ht="13.5" thickBot="1" x14ac:dyDescent="0.25">
      <c r="A394" s="193">
        <v>2</v>
      </c>
      <c r="B394" s="109" t="s">
        <v>575</v>
      </c>
      <c r="C394" s="194" t="str">
        <f t="shared" ref="C394" si="148">+B394</f>
        <v>BT-03.2</v>
      </c>
      <c r="D394" s="194" t="s">
        <v>1039</v>
      </c>
      <c r="E394" s="213">
        <v>3</v>
      </c>
      <c r="F394" s="212" t="s">
        <v>709</v>
      </c>
      <c r="G394" s="319" t="s">
        <v>1033</v>
      </c>
      <c r="H394" s="320"/>
      <c r="I394" s="215" t="s">
        <v>663</v>
      </c>
      <c r="J394" s="197">
        <f>'NNO-BT-03'!F4</f>
        <v>121.53</v>
      </c>
      <c r="K394" s="197">
        <f>'NNO-BT-03'!G4</f>
        <v>121.53</v>
      </c>
      <c r="L394" s="197">
        <f>'NNO-BT-03'!H4</f>
        <v>115.26</v>
      </c>
      <c r="M394" s="197"/>
      <c r="N394" s="198">
        <f t="shared" si="146"/>
        <v>121.53</v>
      </c>
      <c r="O394" s="198">
        <f t="shared" si="147"/>
        <v>358.32</v>
      </c>
      <c r="P394" s="221">
        <f>'NNO-BT-03'!D4</f>
        <v>240</v>
      </c>
      <c r="Q394" s="86">
        <f>0.81*2</f>
        <v>1.62</v>
      </c>
    </row>
    <row r="395" spans="1:17" x14ac:dyDescent="0.2">
      <c r="A395" s="204"/>
      <c r="B395" s="327" t="s">
        <v>121</v>
      </c>
      <c r="C395" s="328"/>
      <c r="D395" s="328"/>
      <c r="E395" s="329"/>
      <c r="F395" s="218"/>
      <c r="G395" s="205"/>
      <c r="H395" s="205"/>
      <c r="I395" s="206"/>
      <c r="J395" s="207">
        <f>SUM(J396:J397)</f>
        <v>243.06</v>
      </c>
      <c r="K395" s="207">
        <f>SUM(K396:K397)</f>
        <v>243.06</v>
      </c>
      <c r="L395" s="207">
        <f>SUM(L396:L397)</f>
        <v>230.52</v>
      </c>
      <c r="M395" s="207"/>
      <c r="N395" s="207">
        <f>MAX(J395:M395)</f>
        <v>243.06</v>
      </c>
      <c r="O395" s="207">
        <f>SUM(O396:O397)</f>
        <v>716.64</v>
      </c>
      <c r="P395" s="222">
        <f>+SUM(P396:P397)</f>
        <v>479.40999999999997</v>
      </c>
      <c r="Q395" s="207"/>
    </row>
    <row r="396" spans="1:17" x14ac:dyDescent="0.2">
      <c r="A396" s="193">
        <v>1</v>
      </c>
      <c r="B396" s="109" t="s">
        <v>576</v>
      </c>
      <c r="C396" s="194" t="str">
        <f>+B396</f>
        <v>BT-04.1</v>
      </c>
      <c r="D396" s="194" t="s">
        <v>1040</v>
      </c>
      <c r="E396" s="213">
        <v>3</v>
      </c>
      <c r="F396" s="212" t="s">
        <v>709</v>
      </c>
      <c r="G396" s="319" t="s">
        <v>1033</v>
      </c>
      <c r="H396" s="320"/>
      <c r="I396" s="215" t="s">
        <v>681</v>
      </c>
      <c r="J396" s="197">
        <f>'NNO-BT-04'!F3</f>
        <v>121.53</v>
      </c>
      <c r="K396" s="197">
        <f>'NNO-BT-04'!G3</f>
        <v>121.53</v>
      </c>
      <c r="L396" s="197">
        <f>'NNO-BT-04'!H3</f>
        <v>115.26</v>
      </c>
      <c r="M396" s="197"/>
      <c r="N396" s="198">
        <f t="shared" ref="N396:N397" si="149">+MAX(J396:M396)</f>
        <v>121.53</v>
      </c>
      <c r="O396" s="198">
        <f t="shared" ref="O396:O397" si="150">+SUM(J396:M396)</f>
        <v>358.32</v>
      </c>
      <c r="P396" s="221">
        <f>'NNO-BT-04'!D3</f>
        <v>240</v>
      </c>
      <c r="Q396" s="86">
        <f>0.81*2</f>
        <v>1.62</v>
      </c>
    </row>
    <row r="397" spans="1:17" ht="13.5" thickBot="1" x14ac:dyDescent="0.25">
      <c r="A397" s="193">
        <v>2</v>
      </c>
      <c r="B397" s="109" t="s">
        <v>577</v>
      </c>
      <c r="C397" s="194" t="str">
        <f t="shared" ref="C397" si="151">+B397</f>
        <v>BT-04.2</v>
      </c>
      <c r="D397" s="194" t="s">
        <v>1041</v>
      </c>
      <c r="E397" s="213">
        <v>3</v>
      </c>
      <c r="F397" s="212" t="s">
        <v>710</v>
      </c>
      <c r="G397" s="319" t="s">
        <v>1033</v>
      </c>
      <c r="H397" s="320"/>
      <c r="I397" s="215" t="s">
        <v>663</v>
      </c>
      <c r="J397" s="197">
        <f>'NNO-BT-04'!F4</f>
        <v>121.53</v>
      </c>
      <c r="K397" s="197">
        <f>'NNO-BT-04'!G4</f>
        <v>121.53</v>
      </c>
      <c r="L397" s="197">
        <f>'NNO-BT-04'!H4</f>
        <v>115.26</v>
      </c>
      <c r="M397" s="197"/>
      <c r="N397" s="198">
        <f t="shared" si="149"/>
        <v>121.53</v>
      </c>
      <c r="O397" s="198">
        <f t="shared" si="150"/>
        <v>358.32</v>
      </c>
      <c r="P397" s="221">
        <f>'NNO-BT-04'!D4</f>
        <v>239.41</v>
      </c>
      <c r="Q397" s="86">
        <f>0.81*2</f>
        <v>1.62</v>
      </c>
    </row>
    <row r="398" spans="1:17" x14ac:dyDescent="0.2">
      <c r="A398" s="204"/>
      <c r="B398" s="327" t="s">
        <v>124</v>
      </c>
      <c r="C398" s="328"/>
      <c r="D398" s="328"/>
      <c r="E398" s="329"/>
      <c r="F398" s="218"/>
      <c r="G398" s="205"/>
      <c r="H398" s="205"/>
      <c r="I398" s="206"/>
      <c r="J398" s="207">
        <f>SUM(J399:J400)</f>
        <v>243.06</v>
      </c>
      <c r="K398" s="207">
        <f>SUM(K399:K400)</f>
        <v>243.06</v>
      </c>
      <c r="L398" s="207">
        <f>SUM(L399:L400)</f>
        <v>230.52</v>
      </c>
      <c r="M398" s="207"/>
      <c r="N398" s="207">
        <f>MAX(J398:M398)</f>
        <v>243.06</v>
      </c>
      <c r="O398" s="207">
        <f>SUM(O399:O400)</f>
        <v>716.64</v>
      </c>
      <c r="P398" s="222">
        <f>+SUM(P399:P400)</f>
        <v>480</v>
      </c>
      <c r="Q398" s="207"/>
    </row>
    <row r="399" spans="1:17" x14ac:dyDescent="0.2">
      <c r="A399" s="193">
        <v>1</v>
      </c>
      <c r="B399" s="109" t="s">
        <v>578</v>
      </c>
      <c r="C399" s="194" t="str">
        <f>+B399</f>
        <v>BT-05.1</v>
      </c>
      <c r="D399" s="194" t="s">
        <v>1043</v>
      </c>
      <c r="E399" s="213">
        <v>3</v>
      </c>
      <c r="F399" s="212" t="s">
        <v>679</v>
      </c>
      <c r="G399" s="319" t="s">
        <v>1033</v>
      </c>
      <c r="H399" s="320"/>
      <c r="I399" s="215" t="s">
        <v>681</v>
      </c>
      <c r="J399" s="197">
        <f>'NNO-BT-05'!F3</f>
        <v>121.53</v>
      </c>
      <c r="K399" s="197">
        <f>'NNO-BT-05'!G3</f>
        <v>121.53</v>
      </c>
      <c r="L399" s="197">
        <f>'NNO-BT-05'!H3</f>
        <v>115.26</v>
      </c>
      <c r="M399" s="197"/>
      <c r="N399" s="198">
        <f t="shared" ref="N399:N400" si="152">+MAX(J399:M399)</f>
        <v>121.53</v>
      </c>
      <c r="O399" s="198">
        <f t="shared" ref="O399:O400" si="153">+SUM(J399:M399)</f>
        <v>358.32</v>
      </c>
      <c r="P399" s="221">
        <f>'NNO-BT-05'!D3</f>
        <v>240</v>
      </c>
      <c r="Q399" s="86">
        <f>0.81*2</f>
        <v>1.62</v>
      </c>
    </row>
    <row r="400" spans="1:17" ht="13.5" thickBot="1" x14ac:dyDescent="0.25">
      <c r="A400" s="193">
        <v>2</v>
      </c>
      <c r="B400" s="109" t="s">
        <v>579</v>
      </c>
      <c r="C400" s="194" t="str">
        <f t="shared" ref="C400" si="154">+B400</f>
        <v>BT-05.2</v>
      </c>
      <c r="D400" s="194" t="s">
        <v>1044</v>
      </c>
      <c r="E400" s="213">
        <v>3</v>
      </c>
      <c r="F400" s="212" t="s">
        <v>680</v>
      </c>
      <c r="G400" s="319" t="s">
        <v>1033</v>
      </c>
      <c r="H400" s="320"/>
      <c r="I400" s="215" t="s">
        <v>663</v>
      </c>
      <c r="J400" s="197">
        <f>'NNO-BT-05'!F4</f>
        <v>121.53</v>
      </c>
      <c r="K400" s="197">
        <f>'NNO-BT-05'!G4</f>
        <v>121.53</v>
      </c>
      <c r="L400" s="197">
        <f>'NNO-BT-05'!H4</f>
        <v>115.26</v>
      </c>
      <c r="M400" s="197"/>
      <c r="N400" s="198">
        <f t="shared" si="152"/>
        <v>121.53</v>
      </c>
      <c r="O400" s="198">
        <f t="shared" si="153"/>
        <v>358.32</v>
      </c>
      <c r="P400" s="221">
        <f>'NNO-BT-05'!D4</f>
        <v>240</v>
      </c>
      <c r="Q400" s="86">
        <f>0.81*2</f>
        <v>1.62</v>
      </c>
    </row>
    <row r="401" spans="1:17" x14ac:dyDescent="0.2">
      <c r="A401" s="204"/>
      <c r="B401" s="327" t="s">
        <v>127</v>
      </c>
      <c r="C401" s="328"/>
      <c r="D401" s="328"/>
      <c r="E401" s="329"/>
      <c r="F401" s="218"/>
      <c r="G401" s="205"/>
      <c r="H401" s="205"/>
      <c r="I401" s="206"/>
      <c r="J401" s="207">
        <f>SUM(J402:J403)</f>
        <v>243.06</v>
      </c>
      <c r="K401" s="207">
        <f>SUM(K402:K403)</f>
        <v>243.06</v>
      </c>
      <c r="L401" s="207">
        <f>SUM(L402:L403)</f>
        <v>230.52</v>
      </c>
      <c r="M401" s="207"/>
      <c r="N401" s="207">
        <f>MAX(J401:M401)</f>
        <v>243.06</v>
      </c>
      <c r="O401" s="207">
        <f>SUM(O402:O403)</f>
        <v>716.64</v>
      </c>
      <c r="P401" s="222">
        <f>+SUM(P402:P403)</f>
        <v>480</v>
      </c>
      <c r="Q401" s="207"/>
    </row>
    <row r="402" spans="1:17" x14ac:dyDescent="0.2">
      <c r="A402" s="193">
        <v>1</v>
      </c>
      <c r="B402" s="109" t="s">
        <v>580</v>
      </c>
      <c r="C402" s="194" t="str">
        <f>+B402</f>
        <v>BT-06.1</v>
      </c>
      <c r="D402" s="194" t="s">
        <v>1045</v>
      </c>
      <c r="E402" s="213">
        <v>3</v>
      </c>
      <c r="F402" s="212" t="s">
        <v>680</v>
      </c>
      <c r="G402" s="319" t="s">
        <v>1033</v>
      </c>
      <c r="H402" s="320"/>
      <c r="I402" s="215" t="s">
        <v>681</v>
      </c>
      <c r="J402" s="197">
        <f>'NNO-BT-06'!F3</f>
        <v>121.53</v>
      </c>
      <c r="K402" s="197">
        <f>'NNO-BT-06'!G3</f>
        <v>121.53</v>
      </c>
      <c r="L402" s="197">
        <f>'NNO-BT-06'!H3</f>
        <v>115.26</v>
      </c>
      <c r="M402" s="197"/>
      <c r="N402" s="198">
        <f t="shared" ref="N402:N403" si="155">+MAX(J402:M402)</f>
        <v>121.53</v>
      </c>
      <c r="O402" s="198">
        <f t="shared" ref="O402:O403" si="156">+SUM(J402:M402)</f>
        <v>358.32</v>
      </c>
      <c r="P402" s="221">
        <f>'NNO-BT-06'!D3</f>
        <v>240</v>
      </c>
      <c r="Q402" s="86">
        <f>0.81*2</f>
        <v>1.62</v>
      </c>
    </row>
    <row r="403" spans="1:17" ht="13.5" thickBot="1" x14ac:dyDescent="0.25">
      <c r="A403" s="193">
        <v>2</v>
      </c>
      <c r="B403" s="109" t="s">
        <v>581</v>
      </c>
      <c r="C403" s="194" t="str">
        <f t="shared" ref="C403" si="157">+B403</f>
        <v>BT-06.2</v>
      </c>
      <c r="D403" s="194" t="s">
        <v>1046</v>
      </c>
      <c r="E403" s="213">
        <v>3</v>
      </c>
      <c r="F403" s="212" t="s">
        <v>682</v>
      </c>
      <c r="G403" s="319" t="s">
        <v>1033</v>
      </c>
      <c r="H403" s="320"/>
      <c r="I403" s="215" t="s">
        <v>663</v>
      </c>
      <c r="J403" s="197">
        <f>'NNO-BT-06'!F4</f>
        <v>121.53</v>
      </c>
      <c r="K403" s="197">
        <f>'NNO-BT-06'!G4</f>
        <v>121.53</v>
      </c>
      <c r="L403" s="197">
        <f>'NNO-BT-06'!H4</f>
        <v>115.26</v>
      </c>
      <c r="M403" s="197"/>
      <c r="N403" s="198">
        <f t="shared" si="155"/>
        <v>121.53</v>
      </c>
      <c r="O403" s="198">
        <f t="shared" si="156"/>
        <v>358.32</v>
      </c>
      <c r="P403" s="221">
        <f>'NNO-BT-06'!D4</f>
        <v>240</v>
      </c>
      <c r="Q403" s="86">
        <f>0.81*2</f>
        <v>1.62</v>
      </c>
    </row>
    <row r="404" spans="1:17" x14ac:dyDescent="0.2">
      <c r="A404" s="204"/>
      <c r="B404" s="327" t="s">
        <v>130</v>
      </c>
      <c r="C404" s="328"/>
      <c r="D404" s="328"/>
      <c r="E404" s="329"/>
      <c r="F404" s="218"/>
      <c r="G404" s="205"/>
      <c r="H404" s="205"/>
      <c r="I404" s="206"/>
      <c r="J404" s="207">
        <f>SUM(J405:J406)</f>
        <v>243.06</v>
      </c>
      <c r="K404" s="207">
        <f>SUM(K405:K406)</f>
        <v>243.06</v>
      </c>
      <c r="L404" s="207">
        <f>SUM(L405:L406)</f>
        <v>230.52</v>
      </c>
      <c r="M404" s="207"/>
      <c r="N404" s="207">
        <f>MAX(J404:M404)</f>
        <v>243.06</v>
      </c>
      <c r="O404" s="207">
        <f>SUM(O405:O406)</f>
        <v>716.64</v>
      </c>
      <c r="P404" s="222">
        <f>+SUM(P405:P406)</f>
        <v>480</v>
      </c>
      <c r="Q404" s="207"/>
    </row>
    <row r="405" spans="1:17" x14ac:dyDescent="0.2">
      <c r="A405" s="193">
        <v>1</v>
      </c>
      <c r="B405" s="109" t="s">
        <v>582</v>
      </c>
      <c r="C405" s="194" t="str">
        <f>+B405</f>
        <v>BT-07.1</v>
      </c>
      <c r="D405" s="194" t="s">
        <v>1047</v>
      </c>
      <c r="E405" s="213">
        <v>3</v>
      </c>
      <c r="F405" s="212" t="s">
        <v>682</v>
      </c>
      <c r="G405" s="319" t="s">
        <v>1033</v>
      </c>
      <c r="H405" s="320"/>
      <c r="I405" s="215" t="s">
        <v>681</v>
      </c>
      <c r="J405" s="197">
        <f>'NNO-BT-07'!F3</f>
        <v>121.53</v>
      </c>
      <c r="K405" s="197">
        <f>'NNO-BT-07'!G3</f>
        <v>121.53</v>
      </c>
      <c r="L405" s="197">
        <f>'NNO-BT-07'!H3</f>
        <v>115.26</v>
      </c>
      <c r="M405" s="197"/>
      <c r="N405" s="198">
        <f t="shared" ref="N405:N406" si="158">+MAX(J405:M405)</f>
        <v>121.53</v>
      </c>
      <c r="O405" s="198">
        <f t="shared" ref="O405:O406" si="159">+SUM(J405:M405)</f>
        <v>358.32</v>
      </c>
      <c r="P405" s="221">
        <f>'NNO-BT-07'!D3</f>
        <v>240</v>
      </c>
      <c r="Q405" s="86">
        <f>0.81*2</f>
        <v>1.62</v>
      </c>
    </row>
    <row r="406" spans="1:17" ht="13.5" thickBot="1" x14ac:dyDescent="0.25">
      <c r="A406" s="193">
        <v>2</v>
      </c>
      <c r="B406" s="109" t="s">
        <v>583</v>
      </c>
      <c r="C406" s="194" t="str">
        <f t="shared" ref="C406" si="160">+B406</f>
        <v>BT-07.2</v>
      </c>
      <c r="D406" s="194" t="s">
        <v>1048</v>
      </c>
      <c r="E406" s="213">
        <v>3</v>
      </c>
      <c r="F406" s="212" t="s">
        <v>709</v>
      </c>
      <c r="G406" s="319" t="s">
        <v>1033</v>
      </c>
      <c r="H406" s="320"/>
      <c r="I406" s="215" t="s">
        <v>663</v>
      </c>
      <c r="J406" s="197">
        <f>'NNO-BT-07'!F4</f>
        <v>121.53</v>
      </c>
      <c r="K406" s="197">
        <f>'NNO-BT-07'!G4</f>
        <v>121.53</v>
      </c>
      <c r="L406" s="197">
        <f>'NNO-BT-07'!H4</f>
        <v>115.26</v>
      </c>
      <c r="M406" s="197"/>
      <c r="N406" s="198">
        <f t="shared" si="158"/>
        <v>121.53</v>
      </c>
      <c r="O406" s="198">
        <f t="shared" si="159"/>
        <v>358.32</v>
      </c>
      <c r="P406" s="221">
        <f>'NNO-BT-07'!D4</f>
        <v>240</v>
      </c>
      <c r="Q406" s="86">
        <f>0.81*2</f>
        <v>1.62</v>
      </c>
    </row>
    <row r="407" spans="1:17" x14ac:dyDescent="0.2">
      <c r="A407" s="204"/>
      <c r="B407" s="327" t="s">
        <v>133</v>
      </c>
      <c r="C407" s="328"/>
      <c r="D407" s="328"/>
      <c r="E407" s="329"/>
      <c r="F407" s="218"/>
      <c r="G407" s="205"/>
      <c r="H407" s="205"/>
      <c r="I407" s="206"/>
      <c r="J407" s="207">
        <f>SUM(J408:J409)</f>
        <v>243.06</v>
      </c>
      <c r="K407" s="207">
        <f>SUM(K408:K409)</f>
        <v>243.06</v>
      </c>
      <c r="L407" s="207">
        <f>SUM(L408:L409)</f>
        <v>230.52</v>
      </c>
      <c r="M407" s="207"/>
      <c r="N407" s="207">
        <f>MAX(J407:M407)</f>
        <v>243.06</v>
      </c>
      <c r="O407" s="207">
        <f>SUM(O408:O409)</f>
        <v>716.64</v>
      </c>
      <c r="P407" s="222">
        <f>+SUM(P408:P409)</f>
        <v>479.15</v>
      </c>
      <c r="Q407" s="207"/>
    </row>
    <row r="408" spans="1:17" x14ac:dyDescent="0.2">
      <c r="A408" s="193">
        <v>1</v>
      </c>
      <c r="B408" s="109" t="s">
        <v>584</v>
      </c>
      <c r="C408" s="194" t="str">
        <f>+B408</f>
        <v>BT-08.1</v>
      </c>
      <c r="D408" s="194" t="s">
        <v>1049</v>
      </c>
      <c r="E408" s="213">
        <v>3</v>
      </c>
      <c r="F408" s="212" t="s">
        <v>709</v>
      </c>
      <c r="G408" s="319" t="s">
        <v>1033</v>
      </c>
      <c r="H408" s="320"/>
      <c r="I408" s="215" t="s">
        <v>681</v>
      </c>
      <c r="J408" s="197">
        <f>'NNO-BT-08'!F3</f>
        <v>121.53</v>
      </c>
      <c r="K408" s="197">
        <f>'NNO-BT-08'!G3</f>
        <v>121.53</v>
      </c>
      <c r="L408" s="197">
        <f>'NNO-BT-08'!H3</f>
        <v>115.26</v>
      </c>
      <c r="M408" s="197"/>
      <c r="N408" s="198">
        <f t="shared" ref="N408:N409" si="161">+MAX(J408:M408)</f>
        <v>121.53</v>
      </c>
      <c r="O408" s="198">
        <f t="shared" ref="O408:O409" si="162">+SUM(J408:M408)</f>
        <v>358.32</v>
      </c>
      <c r="P408" s="221">
        <f>'NNO-BT-08'!D3</f>
        <v>240</v>
      </c>
      <c r="Q408" s="86">
        <f>0.81*2</f>
        <v>1.62</v>
      </c>
    </row>
    <row r="409" spans="1:17" ht="13.5" thickBot="1" x14ac:dyDescent="0.25">
      <c r="A409" s="193">
        <v>2</v>
      </c>
      <c r="B409" s="109" t="s">
        <v>585</v>
      </c>
      <c r="C409" s="194" t="str">
        <f t="shared" ref="C409" si="163">+B409</f>
        <v>BT-08.2</v>
      </c>
      <c r="D409" s="194" t="s">
        <v>1050</v>
      </c>
      <c r="E409" s="213">
        <v>3</v>
      </c>
      <c r="F409" s="212" t="s">
        <v>710</v>
      </c>
      <c r="G409" s="319" t="s">
        <v>1033</v>
      </c>
      <c r="H409" s="320"/>
      <c r="I409" s="215" t="s">
        <v>663</v>
      </c>
      <c r="J409" s="197">
        <f>'NNO-BT-08'!F4</f>
        <v>121.53</v>
      </c>
      <c r="K409" s="197">
        <f>'NNO-BT-08'!G4</f>
        <v>121.53</v>
      </c>
      <c r="L409" s="197">
        <f>'NNO-BT-08'!H4</f>
        <v>115.26</v>
      </c>
      <c r="M409" s="197"/>
      <c r="N409" s="198">
        <f t="shared" si="161"/>
        <v>121.53</v>
      </c>
      <c r="O409" s="198">
        <f t="shared" si="162"/>
        <v>358.32</v>
      </c>
      <c r="P409" s="221">
        <f>'NNO-BT-08'!D4</f>
        <v>239.15</v>
      </c>
      <c r="Q409" s="86">
        <f>0.81*2</f>
        <v>1.62</v>
      </c>
    </row>
    <row r="410" spans="1:17" x14ac:dyDescent="0.2">
      <c r="A410" s="204"/>
      <c r="B410" s="327" t="s">
        <v>136</v>
      </c>
      <c r="C410" s="328"/>
      <c r="D410" s="328"/>
      <c r="E410" s="329"/>
      <c r="F410" s="218"/>
      <c r="G410" s="205"/>
      <c r="H410" s="205"/>
      <c r="I410" s="206"/>
      <c r="J410" s="207">
        <f>SUM(J411:J412)</f>
        <v>243.06</v>
      </c>
      <c r="K410" s="207">
        <f>SUM(K411:K412)</f>
        <v>243.06</v>
      </c>
      <c r="L410" s="207">
        <f>SUM(L411:L412)</f>
        <v>230.52</v>
      </c>
      <c r="M410" s="207"/>
      <c r="N410" s="207">
        <f>MAX(J410:M410)</f>
        <v>243.06</v>
      </c>
      <c r="O410" s="207">
        <f>SUM(O411:O412)</f>
        <v>716.64</v>
      </c>
      <c r="P410" s="222">
        <f>+SUM(P411:P412)</f>
        <v>480</v>
      </c>
      <c r="Q410" s="207"/>
    </row>
    <row r="411" spans="1:17" x14ac:dyDescent="0.2">
      <c r="A411" s="193">
        <v>1</v>
      </c>
      <c r="B411" s="109" t="s">
        <v>586</v>
      </c>
      <c r="C411" s="194" t="str">
        <f>+B411</f>
        <v>BT-09.1</v>
      </c>
      <c r="D411" s="194" t="s">
        <v>1051</v>
      </c>
      <c r="E411" s="213">
        <v>3</v>
      </c>
      <c r="F411" s="212" t="s">
        <v>679</v>
      </c>
      <c r="G411" s="319" t="s">
        <v>1033</v>
      </c>
      <c r="H411" s="320"/>
      <c r="I411" s="215" t="s">
        <v>681</v>
      </c>
      <c r="J411" s="197">
        <f>'NNO-BT-09'!F3</f>
        <v>121.53</v>
      </c>
      <c r="K411" s="197">
        <f>'NNO-BT-09'!G3</f>
        <v>121.53</v>
      </c>
      <c r="L411" s="197">
        <f>'NNO-BT-09'!H3</f>
        <v>115.26</v>
      </c>
      <c r="M411" s="197"/>
      <c r="N411" s="198">
        <f t="shared" ref="N411:N412" si="164">+MAX(J411:M411)</f>
        <v>121.53</v>
      </c>
      <c r="O411" s="198">
        <f t="shared" ref="O411:O412" si="165">+SUM(J411:M411)</f>
        <v>358.32</v>
      </c>
      <c r="P411" s="221">
        <f>'NNO-BT-09'!D3</f>
        <v>240</v>
      </c>
      <c r="Q411" s="86">
        <f>0.81*2</f>
        <v>1.62</v>
      </c>
    </row>
    <row r="412" spans="1:17" ht="13.5" thickBot="1" x14ac:dyDescent="0.25">
      <c r="A412" s="193">
        <v>2</v>
      </c>
      <c r="B412" s="109" t="s">
        <v>587</v>
      </c>
      <c r="C412" s="194" t="str">
        <f t="shared" ref="C412" si="166">+B412</f>
        <v>BT-09.2</v>
      </c>
      <c r="D412" s="194" t="s">
        <v>1052</v>
      </c>
      <c r="E412" s="213">
        <v>3</v>
      </c>
      <c r="F412" s="212" t="s">
        <v>680</v>
      </c>
      <c r="G412" s="319" t="s">
        <v>1033</v>
      </c>
      <c r="H412" s="320"/>
      <c r="I412" s="215" t="s">
        <v>663</v>
      </c>
      <c r="J412" s="197">
        <f>'NNO-BT-09'!F4</f>
        <v>121.53</v>
      </c>
      <c r="K412" s="197">
        <f>'NNO-BT-09'!G4</f>
        <v>121.53</v>
      </c>
      <c r="L412" s="197">
        <f>'NNO-BT-09'!H4</f>
        <v>115.26</v>
      </c>
      <c r="M412" s="197"/>
      <c r="N412" s="198">
        <f t="shared" si="164"/>
        <v>121.53</v>
      </c>
      <c r="O412" s="198">
        <f t="shared" si="165"/>
        <v>358.32</v>
      </c>
      <c r="P412" s="221">
        <f>'NNO-BT-09'!D4</f>
        <v>240</v>
      </c>
      <c r="Q412" s="86">
        <f>0.81*2</f>
        <v>1.62</v>
      </c>
    </row>
    <row r="413" spans="1:17" x14ac:dyDescent="0.2">
      <c r="A413" s="204"/>
      <c r="B413" s="327" t="s">
        <v>139</v>
      </c>
      <c r="C413" s="328"/>
      <c r="D413" s="328"/>
      <c r="E413" s="329"/>
      <c r="F413" s="218"/>
      <c r="G413" s="205"/>
      <c r="H413" s="205"/>
      <c r="I413" s="206"/>
      <c r="J413" s="207">
        <f>SUM(J414:J415)</f>
        <v>243.06</v>
      </c>
      <c r="K413" s="207">
        <f>SUM(K414:K415)</f>
        <v>243.06</v>
      </c>
      <c r="L413" s="207">
        <f>SUM(L414:L415)</f>
        <v>230.52</v>
      </c>
      <c r="M413" s="207"/>
      <c r="N413" s="207">
        <f>MAX(J413:M413)</f>
        <v>243.06</v>
      </c>
      <c r="O413" s="207">
        <f>SUM(O414:O415)</f>
        <v>716.64</v>
      </c>
      <c r="P413" s="222">
        <f>+SUM(P414:P415)</f>
        <v>480</v>
      </c>
      <c r="Q413" s="207"/>
    </row>
    <row r="414" spans="1:17" x14ac:dyDescent="0.2">
      <c r="A414" s="193">
        <v>1</v>
      </c>
      <c r="B414" s="109" t="s">
        <v>588</v>
      </c>
      <c r="C414" s="194" t="str">
        <f>+B414</f>
        <v>BT-10.1</v>
      </c>
      <c r="D414" s="194" t="s">
        <v>1053</v>
      </c>
      <c r="E414" s="213">
        <v>3</v>
      </c>
      <c r="F414" s="212" t="s">
        <v>680</v>
      </c>
      <c r="G414" s="319" t="s">
        <v>1033</v>
      </c>
      <c r="H414" s="320"/>
      <c r="I414" s="215" t="s">
        <v>681</v>
      </c>
      <c r="J414" s="197">
        <f>'NNO-BT-10'!F3</f>
        <v>121.53</v>
      </c>
      <c r="K414" s="197">
        <f>'NNO-BT-10'!G3</f>
        <v>121.53</v>
      </c>
      <c r="L414" s="197">
        <f>'NNO-BT-10'!H3</f>
        <v>115.26</v>
      </c>
      <c r="M414" s="197"/>
      <c r="N414" s="198">
        <f t="shared" ref="N414:N415" si="167">+MAX(J414:M414)</f>
        <v>121.53</v>
      </c>
      <c r="O414" s="198">
        <f t="shared" ref="O414:O415" si="168">+SUM(J414:M414)</f>
        <v>358.32</v>
      </c>
      <c r="P414" s="221">
        <f>'NNO-BT-10'!D3</f>
        <v>240</v>
      </c>
      <c r="Q414" s="86">
        <f>0.81*2</f>
        <v>1.62</v>
      </c>
    </row>
    <row r="415" spans="1:17" ht="13.5" thickBot="1" x14ac:dyDescent="0.25">
      <c r="A415" s="193">
        <v>2</v>
      </c>
      <c r="B415" s="109" t="s">
        <v>589</v>
      </c>
      <c r="C415" s="194" t="str">
        <f t="shared" ref="C415" si="169">+B415</f>
        <v>BT-10.2</v>
      </c>
      <c r="D415" s="194" t="s">
        <v>1054</v>
      </c>
      <c r="E415" s="213">
        <v>3</v>
      </c>
      <c r="F415" s="212" t="s">
        <v>682</v>
      </c>
      <c r="G415" s="319" t="s">
        <v>1033</v>
      </c>
      <c r="H415" s="320"/>
      <c r="I415" s="215" t="s">
        <v>663</v>
      </c>
      <c r="J415" s="197">
        <f>'NNO-BT-10'!F4</f>
        <v>121.53</v>
      </c>
      <c r="K415" s="197">
        <f>'NNO-BT-10'!G4</f>
        <v>121.53</v>
      </c>
      <c r="L415" s="197">
        <f>'NNO-BT-10'!H4</f>
        <v>115.26</v>
      </c>
      <c r="M415" s="197"/>
      <c r="N415" s="198">
        <f t="shared" si="167"/>
        <v>121.53</v>
      </c>
      <c r="O415" s="198">
        <f t="shared" si="168"/>
        <v>358.32</v>
      </c>
      <c r="P415" s="221">
        <f>'NNO-BT-10'!D4</f>
        <v>240</v>
      </c>
      <c r="Q415" s="86">
        <f>0.81*2</f>
        <v>1.62</v>
      </c>
    </row>
    <row r="416" spans="1:17" x14ac:dyDescent="0.2">
      <c r="A416" s="204"/>
      <c r="B416" s="327" t="s">
        <v>142</v>
      </c>
      <c r="C416" s="328"/>
      <c r="D416" s="328"/>
      <c r="E416" s="329"/>
      <c r="F416" s="218"/>
      <c r="G416" s="205"/>
      <c r="H416" s="205"/>
      <c r="I416" s="206"/>
      <c r="J416" s="207">
        <f>SUM(J417:J418)</f>
        <v>243.06</v>
      </c>
      <c r="K416" s="207">
        <f>SUM(K417:K418)</f>
        <v>243.06</v>
      </c>
      <c r="L416" s="207">
        <f>SUM(L417:L418)</f>
        <v>230.52</v>
      </c>
      <c r="M416" s="207"/>
      <c r="N416" s="207">
        <f>MAX(J416:M416)</f>
        <v>243.06</v>
      </c>
      <c r="O416" s="207">
        <f>SUM(O417:O418)</f>
        <v>716.64</v>
      </c>
      <c r="P416" s="222">
        <f>+SUM(P417:P418)</f>
        <v>480</v>
      </c>
      <c r="Q416" s="207"/>
    </row>
    <row r="417" spans="1:17" x14ac:dyDescent="0.2">
      <c r="A417" s="193">
        <v>1</v>
      </c>
      <c r="B417" s="109" t="s">
        <v>590</v>
      </c>
      <c r="C417" s="194" t="str">
        <f>+B417</f>
        <v>BT-11.1</v>
      </c>
      <c r="D417" s="194" t="s">
        <v>1055</v>
      </c>
      <c r="E417" s="213">
        <v>3</v>
      </c>
      <c r="F417" s="212" t="s">
        <v>682</v>
      </c>
      <c r="G417" s="319" t="s">
        <v>1033</v>
      </c>
      <c r="H417" s="320"/>
      <c r="I417" s="215" t="s">
        <v>681</v>
      </c>
      <c r="J417" s="197">
        <f>'NNO-BT-11'!F3</f>
        <v>121.53</v>
      </c>
      <c r="K417" s="197">
        <f>'NNO-BT-11'!G3</f>
        <v>121.53</v>
      </c>
      <c r="L417" s="197">
        <f>'NNO-BT-11'!H3</f>
        <v>115.26</v>
      </c>
      <c r="M417" s="197"/>
      <c r="N417" s="198">
        <f t="shared" ref="N417:N418" si="170">+MAX(J417:M417)</f>
        <v>121.53</v>
      </c>
      <c r="O417" s="198">
        <f t="shared" ref="O417:O418" si="171">+SUM(J417:M417)</f>
        <v>358.32</v>
      </c>
      <c r="P417" s="221">
        <f>'NNO-BT-11'!D3</f>
        <v>240</v>
      </c>
      <c r="Q417" s="86">
        <f>0.81*2</f>
        <v>1.62</v>
      </c>
    </row>
    <row r="418" spans="1:17" ht="13.5" thickBot="1" x14ac:dyDescent="0.25">
      <c r="A418" s="193">
        <v>2</v>
      </c>
      <c r="B418" s="109" t="s">
        <v>591</v>
      </c>
      <c r="C418" s="194" t="str">
        <f t="shared" ref="C418" si="172">+B418</f>
        <v>BT-11.2</v>
      </c>
      <c r="D418" s="194" t="s">
        <v>1056</v>
      </c>
      <c r="E418" s="213">
        <v>3</v>
      </c>
      <c r="F418" s="212" t="s">
        <v>709</v>
      </c>
      <c r="G418" s="319" t="s">
        <v>1033</v>
      </c>
      <c r="H418" s="320"/>
      <c r="I418" s="215" t="s">
        <v>663</v>
      </c>
      <c r="J418" s="197">
        <f>'NNO-BT-11'!F4</f>
        <v>121.53</v>
      </c>
      <c r="K418" s="197">
        <f>'NNO-BT-11'!G4</f>
        <v>121.53</v>
      </c>
      <c r="L418" s="197">
        <f>'NNO-BT-11'!H4</f>
        <v>115.26</v>
      </c>
      <c r="M418" s="197"/>
      <c r="N418" s="198">
        <f t="shared" si="170"/>
        <v>121.53</v>
      </c>
      <c r="O418" s="198">
        <f t="shared" si="171"/>
        <v>358.32</v>
      </c>
      <c r="P418" s="221">
        <f>'NNO-BT-11'!D4</f>
        <v>240</v>
      </c>
      <c r="Q418" s="86">
        <f>0.81*2</f>
        <v>1.62</v>
      </c>
    </row>
    <row r="419" spans="1:17" x14ac:dyDescent="0.2">
      <c r="A419" s="204"/>
      <c r="B419" s="327" t="s">
        <v>145</v>
      </c>
      <c r="C419" s="328"/>
      <c r="D419" s="328"/>
      <c r="E419" s="329"/>
      <c r="F419" s="218"/>
      <c r="G419" s="205"/>
      <c r="H419" s="205"/>
      <c r="I419" s="206"/>
      <c r="J419" s="207">
        <f>SUM(J420:J421)</f>
        <v>243.06</v>
      </c>
      <c r="K419" s="207">
        <f>SUM(K420:K421)</f>
        <v>243.06</v>
      </c>
      <c r="L419" s="207">
        <f>SUM(L420:L421)</f>
        <v>230.52</v>
      </c>
      <c r="M419" s="207"/>
      <c r="N419" s="207">
        <f>MAX(J419:M419)</f>
        <v>243.06</v>
      </c>
      <c r="O419" s="207">
        <f>SUM(O420:O421)</f>
        <v>716.64</v>
      </c>
      <c r="P419" s="222">
        <f>+SUM(P420:P421)</f>
        <v>478.88</v>
      </c>
      <c r="Q419" s="207"/>
    </row>
    <row r="420" spans="1:17" x14ac:dyDescent="0.2">
      <c r="A420" s="193">
        <v>1</v>
      </c>
      <c r="B420" s="109" t="s">
        <v>592</v>
      </c>
      <c r="C420" s="194" t="str">
        <f>+B420</f>
        <v>BT-12.1</v>
      </c>
      <c r="D420" s="194" t="s">
        <v>1057</v>
      </c>
      <c r="E420" s="213">
        <v>3</v>
      </c>
      <c r="F420" s="212" t="s">
        <v>709</v>
      </c>
      <c r="G420" s="319" t="s">
        <v>1033</v>
      </c>
      <c r="H420" s="320"/>
      <c r="I420" s="215" t="s">
        <v>681</v>
      </c>
      <c r="J420" s="197">
        <f>'NNO-BT-12'!F3</f>
        <v>121.53</v>
      </c>
      <c r="K420" s="197">
        <f>'NNO-BT-12'!G3</f>
        <v>121.53</v>
      </c>
      <c r="L420" s="197">
        <f>'NNO-BT-12'!H3</f>
        <v>115.26</v>
      </c>
      <c r="M420" s="197"/>
      <c r="N420" s="198">
        <f t="shared" ref="N420:N421" si="173">+MAX(J420:M420)</f>
        <v>121.53</v>
      </c>
      <c r="O420" s="198">
        <f t="shared" ref="O420:O421" si="174">+SUM(J420:M420)</f>
        <v>358.32</v>
      </c>
      <c r="P420" s="221">
        <f>'NNO-BT-12'!D3</f>
        <v>240</v>
      </c>
      <c r="Q420" s="86">
        <f>0.81*2</f>
        <v>1.62</v>
      </c>
    </row>
    <row r="421" spans="1:17" ht="13.5" thickBot="1" x14ac:dyDescent="0.25">
      <c r="A421" s="193">
        <v>2</v>
      </c>
      <c r="B421" s="109" t="s">
        <v>593</v>
      </c>
      <c r="C421" s="194" t="str">
        <f t="shared" ref="C421" si="175">+B421</f>
        <v>BT-12.2</v>
      </c>
      <c r="D421" s="194" t="s">
        <v>1058</v>
      </c>
      <c r="E421" s="213">
        <v>3</v>
      </c>
      <c r="F421" s="212" t="s">
        <v>710</v>
      </c>
      <c r="G421" s="319" t="s">
        <v>1033</v>
      </c>
      <c r="H421" s="320"/>
      <c r="I421" s="215" t="s">
        <v>663</v>
      </c>
      <c r="J421" s="197">
        <f>'NNO-BT-12'!F4</f>
        <v>121.53</v>
      </c>
      <c r="K421" s="197">
        <f>'NNO-BT-12'!G4</f>
        <v>121.53</v>
      </c>
      <c r="L421" s="197">
        <f>'NNO-BT-12'!H4</f>
        <v>115.26</v>
      </c>
      <c r="M421" s="197"/>
      <c r="N421" s="198">
        <f t="shared" si="173"/>
        <v>121.53</v>
      </c>
      <c r="O421" s="198">
        <f t="shared" si="174"/>
        <v>358.32</v>
      </c>
      <c r="P421" s="221">
        <f>'NNO-BT-12'!D4</f>
        <v>238.88</v>
      </c>
      <c r="Q421" s="86">
        <f>0.81*2</f>
        <v>1.62</v>
      </c>
    </row>
    <row r="422" spans="1:17" x14ac:dyDescent="0.2">
      <c r="A422" s="204"/>
      <c r="B422" s="327" t="s">
        <v>148</v>
      </c>
      <c r="C422" s="328"/>
      <c r="D422" s="328"/>
      <c r="E422" s="329"/>
      <c r="F422" s="218"/>
      <c r="G422" s="205"/>
      <c r="H422" s="205"/>
      <c r="I422" s="206"/>
      <c r="J422" s="207">
        <f>SUM(J423:J424)</f>
        <v>274.89999999999998</v>
      </c>
      <c r="K422" s="207">
        <f>SUM(K423:K424)</f>
        <v>281.2</v>
      </c>
      <c r="L422" s="207">
        <f>SUM(L423:L424)</f>
        <v>275.45</v>
      </c>
      <c r="M422" s="207"/>
      <c r="N422" s="207">
        <f>MAX(J422:M422)</f>
        <v>281.2</v>
      </c>
      <c r="O422" s="207">
        <f>SUM(O423:O424)</f>
        <v>831.55</v>
      </c>
      <c r="P422" s="222">
        <f>+SUM(P423:P424)</f>
        <v>525.6099999999999</v>
      </c>
      <c r="Q422" s="207"/>
    </row>
    <row r="423" spans="1:17" x14ac:dyDescent="0.2">
      <c r="A423" s="193">
        <v>1</v>
      </c>
      <c r="B423" s="109" t="s">
        <v>594</v>
      </c>
      <c r="C423" s="194" t="str">
        <f>+B423</f>
        <v>BT-13.1</v>
      </c>
      <c r="D423" s="194" t="s">
        <v>1059</v>
      </c>
      <c r="E423" s="213">
        <v>3</v>
      </c>
      <c r="F423" s="212" t="s">
        <v>679</v>
      </c>
      <c r="G423" s="319" t="s">
        <v>1033</v>
      </c>
      <c r="H423" s="320"/>
      <c r="I423" s="215" t="s">
        <v>681</v>
      </c>
      <c r="J423" s="197">
        <f>'NNO-BT-13'!F3</f>
        <v>135.63999999999999</v>
      </c>
      <c r="K423" s="197">
        <f>'NNO-BT-13'!G3</f>
        <v>138.79</v>
      </c>
      <c r="L423" s="197">
        <f>'NNO-BT-13'!H3</f>
        <v>136.19</v>
      </c>
      <c r="M423" s="197"/>
      <c r="N423" s="198">
        <f t="shared" ref="N423:N424" si="176">+MAX(J423:M423)</f>
        <v>138.79</v>
      </c>
      <c r="O423" s="198">
        <f t="shared" ref="O423:O424" si="177">+SUM(J423:M423)</f>
        <v>410.61999999999995</v>
      </c>
      <c r="P423" s="221">
        <f>'NNO-BT-13'!D3</f>
        <v>259.77</v>
      </c>
      <c r="Q423" s="86">
        <f>0.81*2</f>
        <v>1.62</v>
      </c>
    </row>
    <row r="424" spans="1:17" ht="13.5" thickBot="1" x14ac:dyDescent="0.25">
      <c r="A424" s="193">
        <v>2</v>
      </c>
      <c r="B424" s="109" t="s">
        <v>596</v>
      </c>
      <c r="C424" s="194" t="str">
        <f t="shared" ref="C424" si="178">+B424</f>
        <v>BT-13.2</v>
      </c>
      <c r="D424" s="194" t="s">
        <v>1060</v>
      </c>
      <c r="E424" s="213">
        <v>3</v>
      </c>
      <c r="F424" s="212" t="s">
        <v>680</v>
      </c>
      <c r="G424" s="319" t="s">
        <v>1033</v>
      </c>
      <c r="H424" s="320"/>
      <c r="I424" s="215" t="s">
        <v>663</v>
      </c>
      <c r="J424" s="197">
        <f>'NNO-BT-13'!F4</f>
        <v>139.26</v>
      </c>
      <c r="K424" s="197">
        <f>'NNO-BT-13'!G4</f>
        <v>142.41</v>
      </c>
      <c r="L424" s="197">
        <f>'NNO-BT-13'!H4</f>
        <v>139.26</v>
      </c>
      <c r="M424" s="197"/>
      <c r="N424" s="198">
        <f t="shared" si="176"/>
        <v>142.41</v>
      </c>
      <c r="O424" s="198">
        <f t="shared" si="177"/>
        <v>420.92999999999995</v>
      </c>
      <c r="P424" s="221">
        <f>'NNO-BT-13'!D4</f>
        <v>265.83999999999997</v>
      </c>
      <c r="Q424" s="86">
        <f>0.81*2</f>
        <v>1.62</v>
      </c>
    </row>
    <row r="425" spans="1:17" x14ac:dyDescent="0.2">
      <c r="A425" s="204"/>
      <c r="B425" s="327" t="s">
        <v>151</v>
      </c>
      <c r="C425" s="328"/>
      <c r="D425" s="328"/>
      <c r="E425" s="329"/>
      <c r="F425" s="218"/>
      <c r="G425" s="205"/>
      <c r="H425" s="205"/>
      <c r="I425" s="206"/>
      <c r="J425" s="207">
        <f>SUM(J426:J427)</f>
        <v>327.03999999999996</v>
      </c>
      <c r="K425" s="207">
        <f>SUM(K426:K427)</f>
        <v>334.15</v>
      </c>
      <c r="L425" s="207">
        <f>SUM(L426:L427)</f>
        <v>327.14</v>
      </c>
      <c r="M425" s="207"/>
      <c r="N425" s="207">
        <f>MAX(J425:M425)</f>
        <v>334.15</v>
      </c>
      <c r="O425" s="207">
        <f>SUM(O426:O427)</f>
        <v>988.32999999999993</v>
      </c>
      <c r="P425" s="222">
        <f>+SUM(P426:P427)</f>
        <v>598.21</v>
      </c>
      <c r="Q425" s="207"/>
    </row>
    <row r="426" spans="1:17" x14ac:dyDescent="0.2">
      <c r="A426" s="193">
        <v>1</v>
      </c>
      <c r="B426" s="109" t="s">
        <v>598</v>
      </c>
      <c r="C426" s="194" t="str">
        <f>+B426</f>
        <v>BT-14.1</v>
      </c>
      <c r="D426" s="194" t="s">
        <v>1061</v>
      </c>
      <c r="E426" s="213">
        <v>3</v>
      </c>
      <c r="F426" s="212" t="s">
        <v>680</v>
      </c>
      <c r="G426" s="319" t="s">
        <v>1033</v>
      </c>
      <c r="H426" s="320"/>
      <c r="I426" s="215" t="s">
        <v>681</v>
      </c>
      <c r="J426" s="197">
        <f>'NNO-BT-14'!F3</f>
        <v>188.97</v>
      </c>
      <c r="K426" s="197">
        <f>'NNO-BT-14'!G3</f>
        <v>192.55</v>
      </c>
      <c r="L426" s="197">
        <f>'NNO-BT-14'!H3</f>
        <v>188.97</v>
      </c>
      <c r="M426" s="197"/>
      <c r="N426" s="198">
        <f t="shared" ref="N426:N427" si="179">+MAX(J426:M426)</f>
        <v>192.55</v>
      </c>
      <c r="O426" s="198">
        <f t="shared" ref="O426:O427" si="180">+SUM(J426:M426)</f>
        <v>570.49</v>
      </c>
      <c r="P426" s="221">
        <f>'NNO-BT-14'!D3</f>
        <v>332.66</v>
      </c>
      <c r="Q426" s="86">
        <f>0.81*2</f>
        <v>1.62</v>
      </c>
    </row>
    <row r="427" spans="1:17" ht="13.5" thickBot="1" x14ac:dyDescent="0.25">
      <c r="A427" s="193">
        <v>2</v>
      </c>
      <c r="B427" s="109" t="s">
        <v>600</v>
      </c>
      <c r="C427" s="194" t="str">
        <f t="shared" ref="C427" si="181">+B427</f>
        <v>BT-14.2</v>
      </c>
      <c r="D427" s="194" t="s">
        <v>1062</v>
      </c>
      <c r="E427" s="213">
        <v>3</v>
      </c>
      <c r="F427" s="212" t="s">
        <v>682</v>
      </c>
      <c r="G427" s="319" t="s">
        <v>1033</v>
      </c>
      <c r="H427" s="320"/>
      <c r="I427" s="215" t="s">
        <v>663</v>
      </c>
      <c r="J427" s="197">
        <f>'NNO-BT-14'!F4</f>
        <v>138.07</v>
      </c>
      <c r="K427" s="197">
        <f>'NNO-BT-14'!G4</f>
        <v>141.6</v>
      </c>
      <c r="L427" s="197">
        <f>'NNO-BT-14'!H4</f>
        <v>138.16999999999999</v>
      </c>
      <c r="M427" s="197"/>
      <c r="N427" s="198">
        <f t="shared" si="179"/>
        <v>141.6</v>
      </c>
      <c r="O427" s="198">
        <f t="shared" si="180"/>
        <v>417.83999999999992</v>
      </c>
      <c r="P427" s="221">
        <f>'NNO-BT-14'!D4</f>
        <v>265.55</v>
      </c>
      <c r="Q427" s="86">
        <f>0.81*2</f>
        <v>1.62</v>
      </c>
    </row>
    <row r="428" spans="1:17" x14ac:dyDescent="0.2">
      <c r="A428" s="204"/>
      <c r="B428" s="327" t="s">
        <v>154</v>
      </c>
      <c r="C428" s="328"/>
      <c r="D428" s="328"/>
      <c r="E428" s="329"/>
      <c r="F428" s="218"/>
      <c r="G428" s="205"/>
      <c r="H428" s="205"/>
      <c r="I428" s="206"/>
      <c r="J428" s="207">
        <f>SUM(J429:J430)</f>
        <v>316.05</v>
      </c>
      <c r="K428" s="207">
        <f>SUM(K429:K430)</f>
        <v>323.15999999999997</v>
      </c>
      <c r="L428" s="207">
        <f>SUM(L429:L430)</f>
        <v>316.05</v>
      </c>
      <c r="M428" s="207"/>
      <c r="N428" s="207">
        <f>MAX(J428:M428)</f>
        <v>323.15999999999997</v>
      </c>
      <c r="O428" s="207">
        <f>SUM(O429:O430)</f>
        <v>955.26</v>
      </c>
      <c r="P428" s="222">
        <f>+SUM(P429:P430)</f>
        <v>581.08999999999992</v>
      </c>
      <c r="Q428" s="207"/>
    </row>
    <row r="429" spans="1:17" x14ac:dyDescent="0.2">
      <c r="A429" s="193">
        <v>1</v>
      </c>
      <c r="B429" s="109" t="s">
        <v>602</v>
      </c>
      <c r="C429" s="194" t="str">
        <f>+B429</f>
        <v>BT-15.1</v>
      </c>
      <c r="D429" s="194" t="s">
        <v>1063</v>
      </c>
      <c r="E429" s="213">
        <v>3</v>
      </c>
      <c r="F429" s="212" t="s">
        <v>682</v>
      </c>
      <c r="G429" s="319" t="s">
        <v>1033</v>
      </c>
      <c r="H429" s="320"/>
      <c r="I429" s="215" t="s">
        <v>681</v>
      </c>
      <c r="J429" s="197">
        <f>'NNO-BT-15'!F3</f>
        <v>181.05</v>
      </c>
      <c r="K429" s="197">
        <f>'NNO-BT-15'!G3</f>
        <v>184.63</v>
      </c>
      <c r="L429" s="197">
        <f>'NNO-BT-15'!H3</f>
        <v>181.05</v>
      </c>
      <c r="M429" s="197"/>
      <c r="N429" s="198">
        <f t="shared" ref="N429:N430" si="182">+MAX(J429:M429)</f>
        <v>184.63</v>
      </c>
      <c r="O429" s="198">
        <f t="shared" ref="O429:O430" si="183">+SUM(J429:M429)</f>
        <v>546.73</v>
      </c>
      <c r="P429" s="221">
        <f>'NNO-BT-15'!D3</f>
        <v>321.51</v>
      </c>
      <c r="Q429" s="86">
        <f>0.81*2</f>
        <v>1.62</v>
      </c>
    </row>
    <row r="430" spans="1:17" ht="13.5" thickBot="1" x14ac:dyDescent="0.25">
      <c r="A430" s="193">
        <v>2</v>
      </c>
      <c r="B430" s="109" t="s">
        <v>604</v>
      </c>
      <c r="C430" s="194" t="str">
        <f t="shared" ref="C430" si="184">+B430</f>
        <v>BT-15.2</v>
      </c>
      <c r="D430" s="194" t="s">
        <v>1064</v>
      </c>
      <c r="E430" s="213">
        <v>3</v>
      </c>
      <c r="F430" s="212" t="s">
        <v>709</v>
      </c>
      <c r="G430" s="319" t="s">
        <v>1033</v>
      </c>
      <c r="H430" s="320"/>
      <c r="I430" s="215" t="s">
        <v>663</v>
      </c>
      <c r="J430" s="197">
        <f>'NNO-BT-15'!F4</f>
        <v>135</v>
      </c>
      <c r="K430" s="197">
        <f>'NNO-BT-15'!G4</f>
        <v>138.53</v>
      </c>
      <c r="L430" s="197">
        <f>'NNO-BT-15'!H4</f>
        <v>135</v>
      </c>
      <c r="M430" s="197"/>
      <c r="N430" s="198">
        <f t="shared" si="182"/>
        <v>138.53</v>
      </c>
      <c r="O430" s="198">
        <f t="shared" si="183"/>
        <v>408.53</v>
      </c>
      <c r="P430" s="221">
        <f>'NNO-BT-15'!D4</f>
        <v>259.58</v>
      </c>
      <c r="Q430" s="86">
        <f>0.81*2</f>
        <v>1.62</v>
      </c>
    </row>
    <row r="431" spans="1:17" x14ac:dyDescent="0.2">
      <c r="A431" s="204"/>
      <c r="B431" s="327" t="s">
        <v>157</v>
      </c>
      <c r="C431" s="328"/>
      <c r="D431" s="328"/>
      <c r="E431" s="329"/>
      <c r="F431" s="218"/>
      <c r="G431" s="205"/>
      <c r="H431" s="205"/>
      <c r="I431" s="206"/>
      <c r="J431" s="207">
        <f>SUM(J432:J433)</f>
        <v>319.15999999999997</v>
      </c>
      <c r="K431" s="207">
        <f>SUM(K432:K433)</f>
        <v>326.27</v>
      </c>
      <c r="L431" s="207">
        <f>SUM(L432:L433)</f>
        <v>319.15999999999997</v>
      </c>
      <c r="M431" s="207"/>
      <c r="N431" s="207">
        <f>MAX(J431:M431)</f>
        <v>326.27</v>
      </c>
      <c r="O431" s="207">
        <f>SUM(O432:O433)</f>
        <v>964.59000000000015</v>
      </c>
      <c r="P431" s="222">
        <f>+SUM(P432:P433)</f>
        <v>586.62</v>
      </c>
      <c r="Q431" s="207"/>
    </row>
    <row r="432" spans="1:17" x14ac:dyDescent="0.2">
      <c r="A432" s="193">
        <v>1</v>
      </c>
      <c r="B432" s="109" t="s">
        <v>606</v>
      </c>
      <c r="C432" s="194" t="str">
        <f>+B432</f>
        <v>BT-16.1</v>
      </c>
      <c r="D432" s="194" t="s">
        <v>1065</v>
      </c>
      <c r="E432" s="213">
        <v>3</v>
      </c>
      <c r="F432" s="212" t="s">
        <v>709</v>
      </c>
      <c r="G432" s="319" t="s">
        <v>1033</v>
      </c>
      <c r="H432" s="320"/>
      <c r="I432" s="215" t="s">
        <v>681</v>
      </c>
      <c r="J432" s="197">
        <f>'NNO-BT-16'!F3</f>
        <v>136.21</v>
      </c>
      <c r="K432" s="197">
        <f>'NNO-BT-16'!G3</f>
        <v>139.74</v>
      </c>
      <c r="L432" s="197">
        <f>'NNO-BT-16'!H3</f>
        <v>136.21</v>
      </c>
      <c r="M432" s="197"/>
      <c r="N432" s="198">
        <f t="shared" ref="N432:N433" si="185">+MAX(J432:M432)</f>
        <v>139.74</v>
      </c>
      <c r="O432" s="198">
        <f t="shared" ref="O432:O433" si="186">+SUM(J432:M432)</f>
        <v>412.16000000000008</v>
      </c>
      <c r="P432" s="221">
        <f>'NNO-BT-16'!D3</f>
        <v>261.73</v>
      </c>
      <c r="Q432" s="86">
        <f>0.81*2</f>
        <v>1.62</v>
      </c>
    </row>
    <row r="433" spans="1:17" ht="13.5" thickBot="1" x14ac:dyDescent="0.25">
      <c r="A433" s="193">
        <v>2</v>
      </c>
      <c r="B433" s="109" t="s">
        <v>608</v>
      </c>
      <c r="C433" s="194" t="str">
        <f t="shared" ref="C433" si="187">+B433</f>
        <v>BT-16.2</v>
      </c>
      <c r="D433" s="194" t="s">
        <v>1066</v>
      </c>
      <c r="E433" s="213">
        <v>3</v>
      </c>
      <c r="F433" s="212" t="s">
        <v>710</v>
      </c>
      <c r="G433" s="319" t="s">
        <v>1033</v>
      </c>
      <c r="H433" s="320"/>
      <c r="I433" s="215" t="s">
        <v>663</v>
      </c>
      <c r="J433" s="197">
        <f>'NNO-BT-16'!F4</f>
        <v>182.95</v>
      </c>
      <c r="K433" s="197">
        <f>'NNO-BT-16'!G4</f>
        <v>186.53</v>
      </c>
      <c r="L433" s="197">
        <f>'NNO-BT-16'!H4</f>
        <v>182.95</v>
      </c>
      <c r="M433" s="197"/>
      <c r="N433" s="198">
        <f t="shared" si="185"/>
        <v>186.53</v>
      </c>
      <c r="O433" s="198">
        <f t="shared" si="186"/>
        <v>552.43000000000006</v>
      </c>
      <c r="P433" s="221">
        <f>'NNO-BT-16'!D4</f>
        <v>324.89</v>
      </c>
      <c r="Q433" s="86">
        <f>0.81*2</f>
        <v>1.62</v>
      </c>
    </row>
    <row r="434" spans="1:17" x14ac:dyDescent="0.2">
      <c r="A434" s="204"/>
      <c r="B434" s="327" t="s">
        <v>160</v>
      </c>
      <c r="C434" s="328"/>
      <c r="D434" s="328"/>
      <c r="E434" s="329"/>
      <c r="F434" s="218"/>
      <c r="G434" s="205"/>
      <c r="H434" s="205"/>
      <c r="I434" s="206"/>
      <c r="J434" s="207">
        <f>SUM(J435:J436)</f>
        <v>243.06</v>
      </c>
      <c r="K434" s="207">
        <f>SUM(K435:K436)</f>
        <v>243.06</v>
      </c>
      <c r="L434" s="207">
        <f>SUM(L435:L436)</f>
        <v>230.52</v>
      </c>
      <c r="M434" s="207"/>
      <c r="N434" s="207">
        <f>MAX(J434:M434)</f>
        <v>243.06</v>
      </c>
      <c r="O434" s="207">
        <f>SUM(O435:O436)</f>
        <v>716.64</v>
      </c>
      <c r="P434" s="222">
        <f>+SUM(P435:P436)</f>
        <v>480</v>
      </c>
      <c r="Q434" s="207"/>
    </row>
    <row r="435" spans="1:17" x14ac:dyDescent="0.2">
      <c r="A435" s="193">
        <v>1</v>
      </c>
      <c r="B435" s="109" t="s">
        <v>610</v>
      </c>
      <c r="C435" s="194" t="str">
        <f>+B435</f>
        <v>BT-17.1</v>
      </c>
      <c r="D435" s="194" t="s">
        <v>1067</v>
      </c>
      <c r="E435" s="213">
        <v>3</v>
      </c>
      <c r="F435" s="212" t="s">
        <v>710</v>
      </c>
      <c r="G435" s="319" t="s">
        <v>1033</v>
      </c>
      <c r="H435" s="320"/>
      <c r="I435" s="215" t="s">
        <v>681</v>
      </c>
      <c r="J435" s="197">
        <f>'NNO-BT-17'!F3</f>
        <v>121.53</v>
      </c>
      <c r="K435" s="197">
        <f>'NNO-BT-17'!G3</f>
        <v>121.53</v>
      </c>
      <c r="L435" s="197">
        <f>'NNO-BT-17'!H3</f>
        <v>115.26</v>
      </c>
      <c r="M435" s="197"/>
      <c r="N435" s="198">
        <f t="shared" ref="N435:N436" si="188">+MAX(J435:M435)</f>
        <v>121.53</v>
      </c>
      <c r="O435" s="198">
        <f t="shared" ref="O435:O436" si="189">+SUM(J435:M435)</f>
        <v>358.32</v>
      </c>
      <c r="P435" s="221">
        <f>'NNO-BT-17'!D3</f>
        <v>240</v>
      </c>
      <c r="Q435" s="86">
        <f>0.81*2</f>
        <v>1.62</v>
      </c>
    </row>
    <row r="436" spans="1:17" ht="13.5" thickBot="1" x14ac:dyDescent="0.25">
      <c r="A436" s="193">
        <v>2</v>
      </c>
      <c r="B436" s="109" t="s">
        <v>611</v>
      </c>
      <c r="C436" s="194" t="str">
        <f t="shared" ref="C436" si="190">+B436</f>
        <v>BT-17.2</v>
      </c>
      <c r="D436" s="194" t="s">
        <v>1068</v>
      </c>
      <c r="E436" s="213">
        <v>3</v>
      </c>
      <c r="F436" s="212" t="s">
        <v>951</v>
      </c>
      <c r="G436" s="319" t="s">
        <v>1033</v>
      </c>
      <c r="H436" s="320"/>
      <c r="I436" s="215" t="s">
        <v>663</v>
      </c>
      <c r="J436" s="197">
        <f>'NNO-BT-17'!F4</f>
        <v>121.53</v>
      </c>
      <c r="K436" s="197">
        <f>'NNO-BT-17'!G4</f>
        <v>121.53</v>
      </c>
      <c r="L436" s="197">
        <f>'NNO-BT-17'!H4</f>
        <v>115.26</v>
      </c>
      <c r="M436" s="197"/>
      <c r="N436" s="198">
        <f t="shared" si="188"/>
        <v>121.53</v>
      </c>
      <c r="O436" s="198">
        <f t="shared" si="189"/>
        <v>358.32</v>
      </c>
      <c r="P436" s="221">
        <f>'NNO-BT-17'!D4</f>
        <v>240</v>
      </c>
      <c r="Q436" s="86">
        <f>0.81*2</f>
        <v>1.62</v>
      </c>
    </row>
    <row r="437" spans="1:17" x14ac:dyDescent="0.2">
      <c r="A437" s="204"/>
      <c r="B437" s="327" t="s">
        <v>163</v>
      </c>
      <c r="C437" s="328"/>
      <c r="D437" s="328"/>
      <c r="E437" s="329"/>
      <c r="F437" s="218"/>
      <c r="G437" s="205"/>
      <c r="H437" s="205"/>
      <c r="I437" s="206"/>
      <c r="J437" s="207">
        <f>SUM(J438:J439)</f>
        <v>243.06</v>
      </c>
      <c r="K437" s="207">
        <f>SUM(K438:K439)</f>
        <v>243.06</v>
      </c>
      <c r="L437" s="207">
        <f>SUM(L438:L439)</f>
        <v>230.52</v>
      </c>
      <c r="M437" s="207"/>
      <c r="N437" s="207">
        <f>MAX(J437:M437)</f>
        <v>243.06</v>
      </c>
      <c r="O437" s="207">
        <f>SUM(O438:O439)</f>
        <v>716.64</v>
      </c>
      <c r="P437" s="222">
        <f>+SUM(P438:P439)</f>
        <v>480</v>
      </c>
      <c r="Q437" s="207"/>
    </row>
    <row r="438" spans="1:17" x14ac:dyDescent="0.2">
      <c r="A438" s="193">
        <v>1</v>
      </c>
      <c r="B438" s="109" t="s">
        <v>612</v>
      </c>
      <c r="C438" s="194" t="str">
        <f>+B438</f>
        <v>BT-18.1</v>
      </c>
      <c r="D438" s="194" t="s">
        <v>1069</v>
      </c>
      <c r="E438" s="213">
        <v>3</v>
      </c>
      <c r="F438" s="212" t="s">
        <v>951</v>
      </c>
      <c r="G438" s="319" t="s">
        <v>1033</v>
      </c>
      <c r="H438" s="320"/>
      <c r="I438" s="215" t="s">
        <v>681</v>
      </c>
      <c r="J438" s="197">
        <f>'NNO-BT-18'!F3</f>
        <v>121.53</v>
      </c>
      <c r="K438" s="197">
        <f>'NNO-BT-18'!G3</f>
        <v>121.53</v>
      </c>
      <c r="L438" s="197">
        <f>'NNO-BT-18'!H3</f>
        <v>115.26</v>
      </c>
      <c r="M438" s="197"/>
      <c r="N438" s="198">
        <f t="shared" ref="N438:N439" si="191">+MAX(J438:M438)</f>
        <v>121.53</v>
      </c>
      <c r="O438" s="198">
        <f t="shared" ref="O438:O439" si="192">+SUM(J438:M438)</f>
        <v>358.32</v>
      </c>
      <c r="P438" s="221">
        <f>'NNO-BT-18'!D3</f>
        <v>240</v>
      </c>
      <c r="Q438" s="86">
        <f>0.81*2</f>
        <v>1.62</v>
      </c>
    </row>
    <row r="439" spans="1:17" ht="13.5" thickBot="1" x14ac:dyDescent="0.25">
      <c r="A439" s="193">
        <v>2</v>
      </c>
      <c r="B439" s="109" t="s">
        <v>613</v>
      </c>
      <c r="C439" s="194" t="str">
        <f t="shared" ref="C439" si="193">+B439</f>
        <v>BT-18.2</v>
      </c>
      <c r="D439" s="194" t="s">
        <v>1070</v>
      </c>
      <c r="E439" s="213">
        <v>3</v>
      </c>
      <c r="F439" s="212" t="s">
        <v>968</v>
      </c>
      <c r="G439" s="319" t="s">
        <v>1033</v>
      </c>
      <c r="H439" s="320"/>
      <c r="I439" s="215" t="s">
        <v>663</v>
      </c>
      <c r="J439" s="197">
        <f>'NNO-BT-18'!F4</f>
        <v>121.53</v>
      </c>
      <c r="K439" s="197">
        <f>'NNO-BT-18'!G4</f>
        <v>121.53</v>
      </c>
      <c r="L439" s="197">
        <f>'NNO-BT-18'!H4</f>
        <v>115.26</v>
      </c>
      <c r="M439" s="197"/>
      <c r="N439" s="198">
        <f t="shared" si="191"/>
        <v>121.53</v>
      </c>
      <c r="O439" s="198">
        <f t="shared" si="192"/>
        <v>358.32</v>
      </c>
      <c r="P439" s="221">
        <f>'NNO-BT-18'!D4</f>
        <v>240</v>
      </c>
      <c r="Q439" s="86">
        <f>0.81*2</f>
        <v>1.62</v>
      </c>
    </row>
    <row r="440" spans="1:17" x14ac:dyDescent="0.2">
      <c r="A440" s="204"/>
      <c r="B440" s="327" t="s">
        <v>166</v>
      </c>
      <c r="C440" s="328"/>
      <c r="D440" s="328"/>
      <c r="E440" s="329"/>
      <c r="F440" s="218"/>
      <c r="G440" s="205"/>
      <c r="H440" s="205"/>
      <c r="I440" s="206"/>
      <c r="J440" s="207">
        <f>SUM(J441:J442)</f>
        <v>314.43</v>
      </c>
      <c r="K440" s="207">
        <f>SUM(K441:K442)</f>
        <v>321.54999999999995</v>
      </c>
      <c r="L440" s="207">
        <f>SUM(L441:L442)</f>
        <v>314.52999999999997</v>
      </c>
      <c r="M440" s="207"/>
      <c r="N440" s="207">
        <f>MAX(J440:M440)</f>
        <v>321.54999999999995</v>
      </c>
      <c r="O440" s="207">
        <f>SUM(O441:O442)</f>
        <v>950.51</v>
      </c>
      <c r="P440" s="222">
        <f>+SUM(P441:P442)</f>
        <v>587.92999999999995</v>
      </c>
      <c r="Q440" s="207"/>
    </row>
    <row r="441" spans="1:17" x14ac:dyDescent="0.2">
      <c r="A441" s="193">
        <v>1</v>
      </c>
      <c r="B441" s="109" t="s">
        <v>614</v>
      </c>
      <c r="C441" s="194" t="str">
        <f>+B441</f>
        <v>BT-19.1</v>
      </c>
      <c r="D441" s="194" t="s">
        <v>1071</v>
      </c>
      <c r="E441" s="213">
        <v>3</v>
      </c>
      <c r="F441" s="212" t="s">
        <v>710</v>
      </c>
      <c r="G441" s="319" t="s">
        <v>1033</v>
      </c>
      <c r="H441" s="320"/>
      <c r="I441" s="215" t="s">
        <v>681</v>
      </c>
      <c r="J441" s="197">
        <f>'NNO-BT-19'!F3</f>
        <v>176.36</v>
      </c>
      <c r="K441" s="197">
        <f>'NNO-BT-19'!G3</f>
        <v>179.95</v>
      </c>
      <c r="L441" s="197">
        <f>'NNO-BT-19'!H3</f>
        <v>176.36</v>
      </c>
      <c r="M441" s="197"/>
      <c r="N441" s="198">
        <f t="shared" ref="N441:N442" si="194">+MAX(J441:M441)</f>
        <v>179.95</v>
      </c>
      <c r="O441" s="198">
        <f t="shared" ref="O441:O442" si="195">+SUM(J441:M441)</f>
        <v>532.67000000000007</v>
      </c>
      <c r="P441" s="221">
        <f>'NNO-BT-19'!D3</f>
        <v>317.02999999999997</v>
      </c>
      <c r="Q441" s="86">
        <f>0.81*2</f>
        <v>1.62</v>
      </c>
    </row>
    <row r="442" spans="1:17" ht="13.5" thickBot="1" x14ac:dyDescent="0.25">
      <c r="A442" s="193">
        <v>2</v>
      </c>
      <c r="B442" s="109" t="s">
        <v>616</v>
      </c>
      <c r="C442" s="194" t="str">
        <f t="shared" ref="C442" si="196">+B442</f>
        <v>BT-19.2</v>
      </c>
      <c r="D442" s="194" t="s">
        <v>1072</v>
      </c>
      <c r="E442" s="213">
        <v>3</v>
      </c>
      <c r="F442" s="212" t="s">
        <v>951</v>
      </c>
      <c r="G442" s="319" t="s">
        <v>1033</v>
      </c>
      <c r="H442" s="320"/>
      <c r="I442" s="215" t="s">
        <v>663</v>
      </c>
      <c r="J442" s="197">
        <f>'NNO-BT-19'!F4</f>
        <v>138.07</v>
      </c>
      <c r="K442" s="197">
        <f>'NNO-BT-19'!G4</f>
        <v>141.6</v>
      </c>
      <c r="L442" s="197">
        <f>'NNO-BT-19'!H4</f>
        <v>138.16999999999999</v>
      </c>
      <c r="M442" s="197"/>
      <c r="N442" s="198">
        <f t="shared" si="194"/>
        <v>141.6</v>
      </c>
      <c r="O442" s="198">
        <f t="shared" si="195"/>
        <v>417.83999999999992</v>
      </c>
      <c r="P442" s="221">
        <f>'NNO-BT-19'!D4</f>
        <v>270.89999999999998</v>
      </c>
      <c r="Q442" s="86">
        <f>0.81*2</f>
        <v>1.62</v>
      </c>
    </row>
    <row r="443" spans="1:17" x14ac:dyDescent="0.2">
      <c r="A443" s="204"/>
      <c r="B443" s="327" t="s">
        <v>169</v>
      </c>
      <c r="C443" s="328"/>
      <c r="D443" s="328"/>
      <c r="E443" s="329"/>
      <c r="F443" s="218"/>
      <c r="G443" s="205"/>
      <c r="H443" s="205"/>
      <c r="I443" s="206"/>
      <c r="J443" s="207">
        <f>SUM(J444:J444)</f>
        <v>230.66</v>
      </c>
      <c r="K443" s="207">
        <f>SUM(K444:K444)</f>
        <v>238.58</v>
      </c>
      <c r="L443" s="207">
        <f>SUM(L444:L444)</f>
        <v>212.99</v>
      </c>
      <c r="M443" s="207"/>
      <c r="N443" s="207">
        <f>MAX(J443:M443)</f>
        <v>238.58</v>
      </c>
      <c r="O443" s="207">
        <f>SUM(O444:O444)</f>
        <v>682.23</v>
      </c>
      <c r="P443" s="222">
        <f>+SUM(P444:P444)</f>
        <v>506.96</v>
      </c>
      <c r="Q443" s="207"/>
    </row>
    <row r="444" spans="1:17" ht="13.5" thickBot="1" x14ac:dyDescent="0.25">
      <c r="A444" s="193">
        <v>1</v>
      </c>
      <c r="B444" s="109" t="s">
        <v>617</v>
      </c>
      <c r="C444" s="194" t="str">
        <f>+B444</f>
        <v>BT-20.1</v>
      </c>
      <c r="D444" s="194" t="s">
        <v>1073</v>
      </c>
      <c r="E444" s="213">
        <v>3</v>
      </c>
      <c r="F444" s="212" t="s">
        <v>951</v>
      </c>
      <c r="G444" s="319" t="s">
        <v>1033</v>
      </c>
      <c r="H444" s="320"/>
      <c r="I444" s="215" t="s">
        <v>681</v>
      </c>
      <c r="J444" s="197">
        <f>'NNO-BT-20'!F3</f>
        <v>230.66</v>
      </c>
      <c r="K444" s="197">
        <f>'NNO-BT-20'!G3</f>
        <v>238.58</v>
      </c>
      <c r="L444" s="197">
        <f>'NNO-BT-20'!H3</f>
        <v>212.99</v>
      </c>
      <c r="M444" s="197"/>
      <c r="N444" s="198">
        <f t="shared" ref="N444" si="197">+MAX(J444:M444)</f>
        <v>238.58</v>
      </c>
      <c r="O444" s="198">
        <f t="shared" ref="O444" si="198">+SUM(J444:M444)</f>
        <v>682.23</v>
      </c>
      <c r="P444" s="221">
        <f>'NNO-BT-20'!D3</f>
        <v>506.96</v>
      </c>
      <c r="Q444" s="86">
        <f>0.81*2</f>
        <v>1.62</v>
      </c>
    </row>
    <row r="445" spans="1:17" x14ac:dyDescent="0.2">
      <c r="A445" s="204"/>
      <c r="B445" s="327" t="s">
        <v>172</v>
      </c>
      <c r="C445" s="328"/>
      <c r="D445" s="328"/>
      <c r="E445" s="329"/>
      <c r="F445" s="218"/>
      <c r="G445" s="205"/>
      <c r="H445" s="205"/>
      <c r="I445" s="206"/>
      <c r="J445" s="207">
        <f>SUM(J446:J447)</f>
        <v>225.29</v>
      </c>
      <c r="K445" s="207">
        <f>SUM(K446:K447)</f>
        <v>232.05</v>
      </c>
      <c r="L445" s="207">
        <f>SUM(L446:L447)</f>
        <v>225.29</v>
      </c>
      <c r="M445" s="207">
        <f>SUM(M446:M447)</f>
        <v>204.32</v>
      </c>
      <c r="N445" s="207">
        <f>MAX(J445:M445)</f>
        <v>232.05</v>
      </c>
      <c r="O445" s="207">
        <f>SUM(O446:O447)</f>
        <v>886.95</v>
      </c>
      <c r="P445" s="222">
        <f>+SUM(P446:P447)</f>
        <v>395.36</v>
      </c>
      <c r="Q445" s="207"/>
    </row>
    <row r="446" spans="1:17" x14ac:dyDescent="0.2">
      <c r="A446" s="193">
        <v>1</v>
      </c>
      <c r="B446" s="109" t="s">
        <v>619</v>
      </c>
      <c r="C446" s="194" t="str">
        <f>+B446</f>
        <v>BT-21.1</v>
      </c>
      <c r="D446" s="194" t="s">
        <v>1074</v>
      </c>
      <c r="E446" s="213">
        <v>4</v>
      </c>
      <c r="F446" s="212" t="s">
        <v>968</v>
      </c>
      <c r="G446" s="319" t="s">
        <v>1042</v>
      </c>
      <c r="H446" s="320"/>
      <c r="I446" s="215" t="s">
        <v>681</v>
      </c>
      <c r="J446" s="197">
        <f>'NNO-BT-21'!F3</f>
        <v>139.72</v>
      </c>
      <c r="K446" s="197">
        <f>'NNO-BT-21'!G3</f>
        <v>143.25</v>
      </c>
      <c r="L446" s="197">
        <f>'NNO-BT-21'!H3</f>
        <v>139.72</v>
      </c>
      <c r="M446" s="197">
        <f>'NNO-BT-21'!I3</f>
        <v>127.6</v>
      </c>
      <c r="N446" s="198">
        <f t="shared" ref="N446:N447" si="199">+MAX(J446:M446)</f>
        <v>143.25</v>
      </c>
      <c r="O446" s="198">
        <f t="shared" ref="O446:O447" si="200">+SUM(J446:M446)</f>
        <v>550.29000000000008</v>
      </c>
      <c r="P446" s="221">
        <f>'NNO-BT-21'!D3</f>
        <v>243.36</v>
      </c>
      <c r="Q446" s="86">
        <f>0.81*3</f>
        <v>2.4300000000000002</v>
      </c>
    </row>
    <row r="447" spans="1:17" ht="13.5" thickBot="1" x14ac:dyDescent="0.25">
      <c r="A447" s="193">
        <v>2</v>
      </c>
      <c r="B447" s="109" t="s">
        <v>621</v>
      </c>
      <c r="C447" s="194" t="str">
        <f t="shared" ref="C447" si="201">+B447</f>
        <v>BT-21.2</v>
      </c>
      <c r="D447" s="194" t="s">
        <v>1075</v>
      </c>
      <c r="E447" s="213">
        <v>4</v>
      </c>
      <c r="F447" s="212" t="s">
        <v>985</v>
      </c>
      <c r="G447" s="319" t="s">
        <v>1042</v>
      </c>
      <c r="H447" s="320"/>
      <c r="I447" s="215" t="s">
        <v>663</v>
      </c>
      <c r="J447" s="197">
        <f>'NNO-BT-21'!F4</f>
        <v>85.57</v>
      </c>
      <c r="K447" s="197">
        <f>'NNO-BT-21'!G4</f>
        <v>88.8</v>
      </c>
      <c r="L447" s="197">
        <f>'NNO-BT-21'!H4</f>
        <v>85.57</v>
      </c>
      <c r="M447" s="197">
        <f>'NNO-BT-21'!I4</f>
        <v>76.72</v>
      </c>
      <c r="N447" s="198">
        <f t="shared" si="199"/>
        <v>88.8</v>
      </c>
      <c r="O447" s="198">
        <f t="shared" si="200"/>
        <v>336.65999999999997</v>
      </c>
      <c r="P447" s="221">
        <f>'NNO-BT-21'!D4</f>
        <v>152</v>
      </c>
      <c r="Q447" s="86">
        <f>0.81*3</f>
        <v>2.4300000000000002</v>
      </c>
    </row>
    <row r="448" spans="1:17" x14ac:dyDescent="0.2">
      <c r="A448" s="204"/>
      <c r="B448" s="327" t="s">
        <v>175</v>
      </c>
      <c r="C448" s="328"/>
      <c r="D448" s="328"/>
      <c r="E448" s="329"/>
      <c r="F448" s="218"/>
      <c r="G448" s="205"/>
      <c r="H448" s="205"/>
      <c r="I448" s="206"/>
      <c r="J448" s="207">
        <f>SUM(J449:J450)</f>
        <v>295.19</v>
      </c>
      <c r="K448" s="207">
        <f>SUM(K449:K450)</f>
        <v>304.89</v>
      </c>
      <c r="L448" s="207">
        <f>SUM(L449:L450)</f>
        <v>295.26</v>
      </c>
      <c r="M448" s="207">
        <f>SUM(M449:M450)</f>
        <v>260.85000000000002</v>
      </c>
      <c r="N448" s="207">
        <f>MAX(J448:M448)</f>
        <v>304.89</v>
      </c>
      <c r="O448" s="207">
        <f>SUM(O449:O450)</f>
        <v>1156.19</v>
      </c>
      <c r="P448" s="222">
        <f>+SUM(P449:P450)</f>
        <v>516.04</v>
      </c>
      <c r="Q448" s="207"/>
    </row>
    <row r="449" spans="1:17" x14ac:dyDescent="0.2">
      <c r="A449" s="193">
        <v>1</v>
      </c>
      <c r="B449" s="109" t="s">
        <v>623</v>
      </c>
      <c r="C449" s="194" t="str">
        <f>+B449</f>
        <v>BT-22.1</v>
      </c>
      <c r="D449" s="194" t="s">
        <v>1076</v>
      </c>
      <c r="E449" s="213">
        <v>4</v>
      </c>
      <c r="F449" s="212" t="s">
        <v>985</v>
      </c>
      <c r="G449" s="319" t="s">
        <v>1042</v>
      </c>
      <c r="H449" s="320"/>
      <c r="I449" s="215" t="s">
        <v>681</v>
      </c>
      <c r="J449" s="197">
        <f>'NNO-BT-22'!F3</f>
        <v>173.97</v>
      </c>
      <c r="K449" s="197">
        <f>'NNO-BT-22'!G3</f>
        <v>180.43</v>
      </c>
      <c r="L449" s="197">
        <f>'NNO-BT-22'!H3</f>
        <v>174.04</v>
      </c>
      <c r="M449" s="197">
        <f>'NNO-BT-22'!I3</f>
        <v>156.96</v>
      </c>
      <c r="N449" s="198">
        <f t="shared" ref="N449:N450" si="202">+MAX(J449:M449)</f>
        <v>180.43</v>
      </c>
      <c r="O449" s="198">
        <f t="shared" ref="O449:O450" si="203">+SUM(J449:M449)</f>
        <v>685.4</v>
      </c>
      <c r="P449" s="221">
        <f>'NNO-BT-22'!D3</f>
        <v>300.29000000000002</v>
      </c>
      <c r="Q449" s="86">
        <f>0.81*3</f>
        <v>2.4300000000000002</v>
      </c>
    </row>
    <row r="450" spans="1:17" x14ac:dyDescent="0.2">
      <c r="A450" s="193">
        <v>2</v>
      </c>
      <c r="B450" s="109" t="s">
        <v>625</v>
      </c>
      <c r="C450" s="194" t="str">
        <f t="shared" ref="C450" si="204">+B450</f>
        <v>BT-22.2</v>
      </c>
      <c r="D450" s="194" t="s">
        <v>1077</v>
      </c>
      <c r="E450" s="213">
        <v>4</v>
      </c>
      <c r="F450" s="212" t="s">
        <v>1005</v>
      </c>
      <c r="G450" s="319" t="s">
        <v>1042</v>
      </c>
      <c r="H450" s="320"/>
      <c r="I450" s="215" t="s">
        <v>663</v>
      </c>
      <c r="J450" s="197">
        <f>'NNO-BT-22'!F4</f>
        <v>121.22</v>
      </c>
      <c r="K450" s="197">
        <f>'NNO-BT-22'!G4</f>
        <v>124.46</v>
      </c>
      <c r="L450" s="197">
        <f>'NNO-BT-22'!H4</f>
        <v>121.22</v>
      </c>
      <c r="M450" s="197">
        <f>'NNO-BT-22'!I4</f>
        <v>103.89</v>
      </c>
      <c r="N450" s="198">
        <f t="shared" si="202"/>
        <v>124.46</v>
      </c>
      <c r="O450" s="198">
        <f t="shared" si="203"/>
        <v>470.78999999999996</v>
      </c>
      <c r="P450" s="221">
        <f>'NNO-BT-22'!D4</f>
        <v>215.75</v>
      </c>
      <c r="Q450" s="86">
        <f>0.81*3</f>
        <v>2.4300000000000002</v>
      </c>
    </row>
  </sheetData>
  <mergeCells count="157">
    <mergeCell ref="F281:F287"/>
    <mergeCell ref="F289:F295"/>
    <mergeCell ref="F296:F301"/>
    <mergeCell ref="F247:F252"/>
    <mergeCell ref="F253:F259"/>
    <mergeCell ref="F261:F266"/>
    <mergeCell ref="F267:F273"/>
    <mergeCell ref="F275:F280"/>
    <mergeCell ref="F206:F213"/>
    <mergeCell ref="F215:F221"/>
    <mergeCell ref="F222:F229"/>
    <mergeCell ref="F231:F238"/>
    <mergeCell ref="F239:F245"/>
    <mergeCell ref="F176:F179"/>
    <mergeCell ref="F180:F183"/>
    <mergeCell ref="F185:F190"/>
    <mergeCell ref="F191:F197"/>
    <mergeCell ref="F199:F205"/>
    <mergeCell ref="F153:F156"/>
    <mergeCell ref="F158:F161"/>
    <mergeCell ref="F162:F165"/>
    <mergeCell ref="F167:F170"/>
    <mergeCell ref="F171:F174"/>
    <mergeCell ref="F123:F128"/>
    <mergeCell ref="F129:F134"/>
    <mergeCell ref="F136:F141"/>
    <mergeCell ref="F142:F147"/>
    <mergeCell ref="F149:F152"/>
    <mergeCell ref="F92:F96"/>
    <mergeCell ref="F98:F102"/>
    <mergeCell ref="F103:F108"/>
    <mergeCell ref="F110:F115"/>
    <mergeCell ref="F116:F121"/>
    <mergeCell ref="B431:E431"/>
    <mergeCell ref="B434:E434"/>
    <mergeCell ref="B437:E437"/>
    <mergeCell ref="B440:E440"/>
    <mergeCell ref="B413:E413"/>
    <mergeCell ref="B416:E416"/>
    <mergeCell ref="B419:E419"/>
    <mergeCell ref="B422:E422"/>
    <mergeCell ref="B425:E425"/>
    <mergeCell ref="E1:F1"/>
    <mergeCell ref="F81:F85"/>
    <mergeCell ref="F87:F91"/>
    <mergeCell ref="B398:E398"/>
    <mergeCell ref="B401:E401"/>
    <mergeCell ref="B404:E404"/>
    <mergeCell ref="B407:E407"/>
    <mergeCell ref="B378:E378"/>
    <mergeCell ref="B386:E386"/>
    <mergeCell ref="B389:E389"/>
    <mergeCell ref="B392:E392"/>
    <mergeCell ref="B395:E395"/>
    <mergeCell ref="F4:F8"/>
    <mergeCell ref="F9:F14"/>
    <mergeCell ref="F16:F21"/>
    <mergeCell ref="F22:F27"/>
    <mergeCell ref="F29:F34"/>
    <mergeCell ref="F35:F40"/>
    <mergeCell ref="F42:F47"/>
    <mergeCell ref="F48:F53"/>
    <mergeCell ref="F55:F58"/>
    <mergeCell ref="F59:F63"/>
    <mergeCell ref="B75:E75"/>
    <mergeCell ref="B86:E86"/>
    <mergeCell ref="B97:E97"/>
    <mergeCell ref="B109:E109"/>
    <mergeCell ref="G2:H2"/>
    <mergeCell ref="B3:E3"/>
    <mergeCell ref="B54:E54"/>
    <mergeCell ref="B64:E64"/>
    <mergeCell ref="B15:E15"/>
    <mergeCell ref="B28:E28"/>
    <mergeCell ref="B41:E41"/>
    <mergeCell ref="F65:F69"/>
    <mergeCell ref="F70:F74"/>
    <mergeCell ref="F76:F80"/>
    <mergeCell ref="B122:E122"/>
    <mergeCell ref="B135:E135"/>
    <mergeCell ref="B148:E148"/>
    <mergeCell ref="B157:E157"/>
    <mergeCell ref="B166:E166"/>
    <mergeCell ref="B445:E445"/>
    <mergeCell ref="B448:E448"/>
    <mergeCell ref="B175:E175"/>
    <mergeCell ref="B184:E184"/>
    <mergeCell ref="B198:E198"/>
    <mergeCell ref="B214:E214"/>
    <mergeCell ref="B230:E230"/>
    <mergeCell ref="B246:E246"/>
    <mergeCell ref="B260:E260"/>
    <mergeCell ref="B274:E274"/>
    <mergeCell ref="B288:E288"/>
    <mergeCell ref="B302:E302"/>
    <mergeCell ref="B318:E318"/>
    <mergeCell ref="B334:E334"/>
    <mergeCell ref="B353:E353"/>
    <mergeCell ref="B364:E364"/>
    <mergeCell ref="B410:E410"/>
    <mergeCell ref="B443:E443"/>
    <mergeCell ref="B428:E428"/>
    <mergeCell ref="F303:F309"/>
    <mergeCell ref="F310:F317"/>
    <mergeCell ref="F319:F325"/>
    <mergeCell ref="F326:F333"/>
    <mergeCell ref="F335:F343"/>
    <mergeCell ref="F344:F352"/>
    <mergeCell ref="F354:F358"/>
    <mergeCell ref="F359:F363"/>
    <mergeCell ref="F365:F370"/>
    <mergeCell ref="F371:F377"/>
    <mergeCell ref="F379:F381"/>
    <mergeCell ref="F382:F384"/>
    <mergeCell ref="G387:H387"/>
    <mergeCell ref="G388:H388"/>
    <mergeCell ref="G390:H390"/>
    <mergeCell ref="G391:H391"/>
    <mergeCell ref="G393:H393"/>
    <mergeCell ref="G394:H394"/>
    <mergeCell ref="G396:H396"/>
    <mergeCell ref="G397:H397"/>
    <mergeCell ref="G399:H399"/>
    <mergeCell ref="G400:H400"/>
    <mergeCell ref="G402:H402"/>
    <mergeCell ref="G403:H403"/>
    <mergeCell ref="G405:H405"/>
    <mergeCell ref="G406:H406"/>
    <mergeCell ref="G408:H408"/>
    <mergeCell ref="G409:H409"/>
    <mergeCell ref="G411:H411"/>
    <mergeCell ref="G412:H412"/>
    <mergeCell ref="G414:H414"/>
    <mergeCell ref="G415:H415"/>
    <mergeCell ref="G417:H417"/>
    <mergeCell ref="G418:H418"/>
    <mergeCell ref="G420:H420"/>
    <mergeCell ref="G421:H421"/>
    <mergeCell ref="G423:H423"/>
    <mergeCell ref="G424:H424"/>
    <mergeCell ref="G426:H426"/>
    <mergeCell ref="G427:H427"/>
    <mergeCell ref="G429:H429"/>
    <mergeCell ref="G430:H430"/>
    <mergeCell ref="G432:H432"/>
    <mergeCell ref="G433:H433"/>
    <mergeCell ref="G435:H435"/>
    <mergeCell ref="G436:H436"/>
    <mergeCell ref="G438:H438"/>
    <mergeCell ref="G439:H439"/>
    <mergeCell ref="G441:H441"/>
    <mergeCell ref="G442:H442"/>
    <mergeCell ref="G446:H446"/>
    <mergeCell ref="G447:H447"/>
    <mergeCell ref="G449:H449"/>
    <mergeCell ref="G450:H450"/>
    <mergeCell ref="G444:H44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4961-BB41-4507-B682-6CF5D2877893}">
  <dimension ref="A1:O26"/>
  <sheetViews>
    <sheetView zoomScale="130" zoomScaleNormal="130" workbookViewId="0">
      <selection activeCell="M26" sqref="M26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5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5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5" x14ac:dyDescent="0.2">
      <c r="A3" s="342" t="s">
        <v>90</v>
      </c>
      <c r="B3" s="90" t="s">
        <v>632</v>
      </c>
      <c r="C3" s="78"/>
      <c r="D3" s="83">
        <v>91</v>
      </c>
      <c r="E3" s="79">
        <f t="shared" ref="E3:E15" si="0">+MAX(F3:I3)</f>
        <v>54</v>
      </c>
      <c r="F3" s="130">
        <v>52.67</v>
      </c>
      <c r="G3" s="130">
        <v>54</v>
      </c>
      <c r="H3" s="130">
        <v>54</v>
      </c>
      <c r="I3" s="143">
        <v>27.86</v>
      </c>
      <c r="J3" s="80">
        <f t="shared" ref="J3:J15" si="1">+SUM(F3:I3)</f>
        <v>188.53000000000003</v>
      </c>
      <c r="K3" s="131">
        <f t="shared" ref="K3:K15" si="2">+E3/D3</f>
        <v>0.59340659340659341</v>
      </c>
      <c r="L3" s="83">
        <f t="shared" ref="L3:L15" si="3">+J3/D3</f>
        <v>2.0717582417582423</v>
      </c>
      <c r="M3" s="78">
        <v>4</v>
      </c>
      <c r="N3" s="78"/>
    </row>
    <row r="4" spans="1:15" x14ac:dyDescent="0.2">
      <c r="A4" s="342"/>
      <c r="B4" s="90" t="s">
        <v>633</v>
      </c>
      <c r="C4" s="78"/>
      <c r="D4" s="83">
        <v>63</v>
      </c>
      <c r="E4" s="79">
        <f t="shared" si="0"/>
        <v>54</v>
      </c>
      <c r="F4" s="130">
        <v>52.45</v>
      </c>
      <c r="G4" s="130">
        <v>54</v>
      </c>
      <c r="H4" s="130">
        <v>54</v>
      </c>
      <c r="I4" s="143">
        <v>32.1</v>
      </c>
      <c r="J4" s="80">
        <f t="shared" si="1"/>
        <v>192.54999999999998</v>
      </c>
      <c r="K4" s="131">
        <f t="shared" si="2"/>
        <v>0.8571428571428571</v>
      </c>
      <c r="L4" s="83">
        <f t="shared" si="3"/>
        <v>3.0563492063492061</v>
      </c>
      <c r="M4" s="78">
        <v>4</v>
      </c>
      <c r="N4" s="78"/>
    </row>
    <row r="5" spans="1:15" x14ac:dyDescent="0.2">
      <c r="A5" s="342"/>
      <c r="B5" s="90" t="s">
        <v>634</v>
      </c>
      <c r="C5" s="78"/>
      <c r="D5" s="83">
        <v>63</v>
      </c>
      <c r="E5" s="79">
        <f t="shared" si="0"/>
        <v>54</v>
      </c>
      <c r="F5" s="130">
        <v>52.445599999999999</v>
      </c>
      <c r="G5" s="130">
        <v>54</v>
      </c>
      <c r="H5" s="130">
        <v>54</v>
      </c>
      <c r="I5" s="143">
        <v>28</v>
      </c>
      <c r="J5" s="80">
        <f t="shared" si="1"/>
        <v>188.44560000000001</v>
      </c>
      <c r="K5" s="131">
        <f t="shared" si="2"/>
        <v>0.8571428571428571</v>
      </c>
      <c r="L5" s="83">
        <f t="shared" si="3"/>
        <v>2.9912000000000001</v>
      </c>
      <c r="M5" s="78">
        <v>4</v>
      </c>
      <c r="N5" s="78"/>
    </row>
    <row r="6" spans="1:15" x14ac:dyDescent="0.2">
      <c r="A6" s="342"/>
      <c r="B6" s="90" t="s">
        <v>635</v>
      </c>
      <c r="C6" s="78"/>
      <c r="D6" s="83">
        <v>63</v>
      </c>
      <c r="E6" s="79">
        <f t="shared" si="0"/>
        <v>54</v>
      </c>
      <c r="F6" s="130">
        <v>52.445599999999999</v>
      </c>
      <c r="G6" s="130">
        <v>54</v>
      </c>
      <c r="H6" s="130">
        <v>54</v>
      </c>
      <c r="I6" s="143">
        <v>28.040625000399999</v>
      </c>
      <c r="J6" s="80">
        <f t="shared" si="1"/>
        <v>188.4862250004</v>
      </c>
      <c r="K6" s="131">
        <f t="shared" si="2"/>
        <v>0.8571428571428571</v>
      </c>
      <c r="L6" s="83">
        <f t="shared" si="3"/>
        <v>2.9918448412761904</v>
      </c>
      <c r="M6" s="78">
        <v>4</v>
      </c>
      <c r="N6" s="78"/>
    </row>
    <row r="7" spans="1:15" x14ac:dyDescent="0.2">
      <c r="A7" s="342"/>
      <c r="B7" s="90" t="s">
        <v>636</v>
      </c>
      <c r="C7" s="78"/>
      <c r="D7" s="83">
        <v>63</v>
      </c>
      <c r="E7" s="79">
        <f t="shared" si="0"/>
        <v>54</v>
      </c>
      <c r="F7" s="130">
        <v>52.445599999999999</v>
      </c>
      <c r="G7" s="130">
        <v>54</v>
      </c>
      <c r="H7" s="130">
        <v>54</v>
      </c>
      <c r="I7" s="143">
        <v>32.130000000000003</v>
      </c>
      <c r="J7" s="80">
        <f t="shared" si="1"/>
        <v>192.57560000000001</v>
      </c>
      <c r="K7" s="131">
        <f t="shared" si="2"/>
        <v>0.8571428571428571</v>
      </c>
      <c r="L7" s="83">
        <f t="shared" si="3"/>
        <v>3.0567555555555557</v>
      </c>
      <c r="M7" s="78">
        <v>4</v>
      </c>
      <c r="N7" s="78"/>
    </row>
    <row r="8" spans="1:15" x14ac:dyDescent="0.2">
      <c r="A8" s="342"/>
      <c r="B8" s="90" t="s">
        <v>637</v>
      </c>
      <c r="C8" s="78"/>
      <c r="D8" s="83">
        <v>63</v>
      </c>
      <c r="E8" s="79">
        <f t="shared" si="0"/>
        <v>54</v>
      </c>
      <c r="F8" s="130">
        <v>52.445599999999999</v>
      </c>
      <c r="G8" s="130">
        <v>54</v>
      </c>
      <c r="H8" s="130">
        <v>54</v>
      </c>
      <c r="I8" s="143">
        <v>32.130000000000003</v>
      </c>
      <c r="J8" s="80">
        <f t="shared" si="1"/>
        <v>192.57560000000001</v>
      </c>
      <c r="K8" s="131">
        <f t="shared" si="2"/>
        <v>0.8571428571428571</v>
      </c>
      <c r="L8" s="83">
        <f t="shared" si="3"/>
        <v>3.0567555555555557</v>
      </c>
      <c r="M8" s="78">
        <v>4</v>
      </c>
      <c r="N8" s="78"/>
    </row>
    <row r="9" spans="1:15" x14ac:dyDescent="0.2">
      <c r="A9" s="342"/>
      <c r="B9" s="90" t="s">
        <v>638</v>
      </c>
      <c r="C9" s="78"/>
      <c r="D9" s="83">
        <v>91</v>
      </c>
      <c r="E9" s="79">
        <f t="shared" si="0"/>
        <v>54</v>
      </c>
      <c r="F9" s="130">
        <v>52.66675</v>
      </c>
      <c r="G9" s="130">
        <v>54</v>
      </c>
      <c r="H9" s="130">
        <v>54</v>
      </c>
      <c r="I9" s="143">
        <v>27.855</v>
      </c>
      <c r="J9" s="80">
        <f t="shared" si="1"/>
        <v>188.52175</v>
      </c>
      <c r="K9" s="131">
        <f t="shared" si="2"/>
        <v>0.59340659340659341</v>
      </c>
      <c r="L9" s="83">
        <f t="shared" si="3"/>
        <v>2.0716675824175823</v>
      </c>
      <c r="M9" s="78">
        <v>4</v>
      </c>
      <c r="N9" s="78"/>
    </row>
    <row r="10" spans="1:15" x14ac:dyDescent="0.2">
      <c r="A10" s="342"/>
      <c r="B10" s="90" t="s">
        <v>639</v>
      </c>
      <c r="C10" s="78"/>
      <c r="D10" s="78">
        <v>111.47</v>
      </c>
      <c r="E10" s="106">
        <f t="shared" si="0"/>
        <v>69.650000000000006</v>
      </c>
      <c r="F10" s="130">
        <v>68.05865</v>
      </c>
      <c r="G10" s="130">
        <v>69.650000000000006</v>
      </c>
      <c r="H10" s="130">
        <v>69.650000000000006</v>
      </c>
      <c r="I10" s="143">
        <v>37.774999999999999</v>
      </c>
      <c r="J10" s="80">
        <f t="shared" si="1"/>
        <v>245.13365000000002</v>
      </c>
      <c r="K10" s="131">
        <f t="shared" si="2"/>
        <v>0.6248317933076164</v>
      </c>
      <c r="L10" s="83">
        <f t="shared" si="3"/>
        <v>2.199099757782363</v>
      </c>
      <c r="M10" s="78">
        <v>4</v>
      </c>
      <c r="N10" s="78"/>
      <c r="O10" s="116"/>
    </row>
    <row r="11" spans="1:15" x14ac:dyDescent="0.2">
      <c r="A11" s="342"/>
      <c r="B11" s="90" t="s">
        <v>640</v>
      </c>
      <c r="C11" s="78"/>
      <c r="D11" s="78">
        <v>79.63</v>
      </c>
      <c r="E11" s="106">
        <f t="shared" si="0"/>
        <v>69.650000000000006</v>
      </c>
      <c r="F11" s="130">
        <v>67.841099999999997</v>
      </c>
      <c r="G11" s="130">
        <v>69.650000000000006</v>
      </c>
      <c r="H11" s="130">
        <v>69.650000000000006</v>
      </c>
      <c r="I11" s="143">
        <v>37.969749999999998</v>
      </c>
      <c r="J11" s="80">
        <f t="shared" si="1"/>
        <v>245.11085000000003</v>
      </c>
      <c r="K11" s="131">
        <f t="shared" si="2"/>
        <v>0.87467035037046348</v>
      </c>
      <c r="L11" s="83">
        <f t="shared" si="3"/>
        <v>3.0781219389677261</v>
      </c>
      <c r="M11" s="78">
        <v>4</v>
      </c>
      <c r="N11" s="78"/>
      <c r="O11" s="116"/>
    </row>
    <row r="12" spans="1:15" x14ac:dyDescent="0.2">
      <c r="A12" s="342"/>
      <c r="B12" s="90" t="s">
        <v>641</v>
      </c>
      <c r="C12" s="78"/>
      <c r="D12" s="78">
        <v>79.63</v>
      </c>
      <c r="E12" s="106">
        <f t="shared" si="0"/>
        <v>69.650000000000006</v>
      </c>
      <c r="F12" s="130">
        <v>67.841099999999997</v>
      </c>
      <c r="G12" s="130">
        <v>69.650000000000006</v>
      </c>
      <c r="H12" s="130">
        <v>69.650000000000006</v>
      </c>
      <c r="I12" s="143">
        <v>42.524999999999999</v>
      </c>
      <c r="J12" s="80">
        <f t="shared" si="1"/>
        <v>249.66610000000003</v>
      </c>
      <c r="K12" s="131">
        <f t="shared" si="2"/>
        <v>0.87467035037046348</v>
      </c>
      <c r="L12" s="83">
        <f t="shared" si="3"/>
        <v>3.1353271380133121</v>
      </c>
      <c r="M12" s="78">
        <v>4</v>
      </c>
      <c r="N12" s="78"/>
      <c r="O12" s="116"/>
    </row>
    <row r="13" spans="1:15" x14ac:dyDescent="0.2">
      <c r="A13" s="342"/>
      <c r="B13" s="90" t="s">
        <v>642</v>
      </c>
      <c r="C13" s="78"/>
      <c r="D13" s="78">
        <v>79.63</v>
      </c>
      <c r="E13" s="106">
        <f t="shared" si="0"/>
        <v>69.650000000000006</v>
      </c>
      <c r="F13" s="130">
        <v>67.841099999999997</v>
      </c>
      <c r="G13" s="130">
        <v>69.650000000000006</v>
      </c>
      <c r="H13" s="130">
        <v>69.650000000000006</v>
      </c>
      <c r="I13" s="143">
        <v>42.524999999999999</v>
      </c>
      <c r="J13" s="80">
        <f t="shared" si="1"/>
        <v>249.66610000000003</v>
      </c>
      <c r="K13" s="131">
        <f t="shared" si="2"/>
        <v>0.87467035037046348</v>
      </c>
      <c r="L13" s="83">
        <f t="shared" si="3"/>
        <v>3.1353271380133121</v>
      </c>
      <c r="M13" s="78">
        <v>4</v>
      </c>
      <c r="N13" s="78"/>
      <c r="O13" s="116"/>
    </row>
    <row r="14" spans="1:15" x14ac:dyDescent="0.2">
      <c r="A14" s="342"/>
      <c r="B14" s="90" t="s">
        <v>643</v>
      </c>
      <c r="C14" s="78"/>
      <c r="D14" s="78">
        <v>79.63</v>
      </c>
      <c r="E14" s="106">
        <f t="shared" si="0"/>
        <v>69.650000000000006</v>
      </c>
      <c r="F14" s="130">
        <v>67.841099999999997</v>
      </c>
      <c r="G14" s="130">
        <v>69.650000000000006</v>
      </c>
      <c r="H14" s="130">
        <v>69.650000000000006</v>
      </c>
      <c r="I14" s="143">
        <v>37.969749999999998</v>
      </c>
      <c r="J14" s="80">
        <f t="shared" si="1"/>
        <v>245.11085000000003</v>
      </c>
      <c r="K14" s="131">
        <f t="shared" si="2"/>
        <v>0.87467035037046348</v>
      </c>
      <c r="L14" s="83">
        <f t="shared" si="3"/>
        <v>3.0781219389677261</v>
      </c>
      <c r="M14" s="78">
        <v>4</v>
      </c>
      <c r="N14" s="78"/>
      <c r="O14" s="116"/>
    </row>
    <row r="15" spans="1:15" x14ac:dyDescent="0.2">
      <c r="A15" s="342"/>
      <c r="B15" s="90" t="s">
        <v>644</v>
      </c>
      <c r="C15" s="78"/>
      <c r="D15" s="78">
        <v>111.49</v>
      </c>
      <c r="E15" s="106">
        <f t="shared" si="0"/>
        <v>69.650000000000006</v>
      </c>
      <c r="F15" s="130">
        <v>68.05865</v>
      </c>
      <c r="G15" s="130">
        <v>69.650000000000006</v>
      </c>
      <c r="H15" s="130">
        <v>69.650000000000006</v>
      </c>
      <c r="I15" s="143">
        <v>37.774999999999999</v>
      </c>
      <c r="J15" s="99">
        <f t="shared" si="1"/>
        <v>245.13365000000002</v>
      </c>
      <c r="K15" s="131">
        <f t="shared" si="2"/>
        <v>0.62471970580321112</v>
      </c>
      <c r="L15" s="83">
        <f t="shared" si="3"/>
        <v>2.1987052650461929</v>
      </c>
      <c r="M15" s="78">
        <v>4</v>
      </c>
      <c r="O15" s="116"/>
    </row>
    <row r="16" spans="1:15" x14ac:dyDescent="0.2">
      <c r="A16" s="76" t="s">
        <v>225</v>
      </c>
      <c r="B16" s="92">
        <v>13</v>
      </c>
      <c r="C16" s="78"/>
      <c r="D16" s="89">
        <f>SUM(D3:D15)</f>
        <v>1038.48</v>
      </c>
      <c r="E16" s="141">
        <f>SUM(E3:E15)</f>
        <v>795.89999999999986</v>
      </c>
      <c r="F16" s="85" t="s">
        <v>237</v>
      </c>
      <c r="G16" s="85" t="s">
        <v>237</v>
      </c>
      <c r="H16" s="85" t="s">
        <v>237</v>
      </c>
      <c r="I16" s="142" t="s">
        <v>237</v>
      </c>
      <c r="J16" s="80">
        <f>+SUM(J3:J15)</f>
        <v>2811.5059750004002</v>
      </c>
      <c r="K16" s="131">
        <f>+E17/D17</f>
        <v>0.76843078345273863</v>
      </c>
      <c r="L16" s="83">
        <f>+J16/D17</f>
        <v>2.707327993799014</v>
      </c>
      <c r="M16" s="78">
        <f>+MAX(M3:M15)</f>
        <v>4</v>
      </c>
    </row>
    <row r="17" spans="4:13" x14ac:dyDescent="0.2">
      <c r="D17" s="101">
        <f>'Chỉ tiêu tổng thể'!D30</f>
        <v>1038.48</v>
      </c>
      <c r="E17" s="78">
        <f>'Chỉ tiêu tổng thể'!H30</f>
        <v>798</v>
      </c>
      <c r="J17" s="89">
        <v>2811.5</v>
      </c>
    </row>
    <row r="26" spans="4:13" x14ac:dyDescent="0.2">
      <c r="M26" s="123"/>
    </row>
  </sheetData>
  <mergeCells count="10">
    <mergeCell ref="N1:N2"/>
    <mergeCell ref="L1:L2"/>
    <mergeCell ref="M1:M2"/>
    <mergeCell ref="A3:A15"/>
    <mergeCell ref="A1:B2"/>
    <mergeCell ref="C1:C2"/>
    <mergeCell ref="D1:D2"/>
    <mergeCell ref="E1:E2"/>
    <mergeCell ref="F1:J1"/>
    <mergeCell ref="K1:K2"/>
  </mergeCells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CCF3-D242-4F69-A75D-25BE5C1056BA}">
  <sheetPr>
    <tabColor rgb="FFFF0000"/>
  </sheetPr>
  <dimension ref="A1:T19"/>
  <sheetViews>
    <sheetView zoomScale="130" zoomScaleNormal="130" workbookViewId="0">
      <selection activeCell="F28" sqref="F28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5" width="6.7109375" style="89" customWidth="1"/>
    <col min="6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7.140625" style="89" customWidth="1"/>
    <col min="17" max="17" width="21" style="89" customWidth="1"/>
    <col min="18" max="18" width="20.5703125" style="89" customWidth="1"/>
    <col min="19" max="19" width="18.85546875" style="89" customWidth="1"/>
    <col min="20" max="20" width="17.8554687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3" t="s">
        <v>93</v>
      </c>
      <c r="B3" s="90" t="s">
        <v>491</v>
      </c>
      <c r="C3" s="78"/>
      <c r="D3" s="158">
        <v>139.88999999999999</v>
      </c>
      <c r="E3" s="155">
        <f>T3</f>
        <v>114.7405758</v>
      </c>
      <c r="F3" s="159">
        <f>112.2980745-Q3</f>
        <v>106.5386503</v>
      </c>
      <c r="G3" s="159">
        <f>E3</f>
        <v>114.7405758</v>
      </c>
      <c r="H3" s="159">
        <f>E3</f>
        <v>114.7405758</v>
      </c>
      <c r="I3" s="159">
        <f>80.56321606-Q3</f>
        <v>74.803791860000004</v>
      </c>
      <c r="J3" s="160">
        <f>+SUM(F3:I3)</f>
        <v>410.82359375999999</v>
      </c>
      <c r="K3" s="157">
        <f>+E3/D3</f>
        <v>0.82022000000000006</v>
      </c>
      <c r="L3" s="83">
        <f>+J3/D3</f>
        <v>2.9367616967617418</v>
      </c>
      <c r="M3" s="78">
        <v>4</v>
      </c>
      <c r="N3" s="78"/>
      <c r="P3" s="89">
        <f>120.5</f>
        <v>120.5</v>
      </c>
      <c r="Q3" s="116">
        <f>P3-E3</f>
        <v>5.759424199999998</v>
      </c>
      <c r="R3" s="123">
        <f>D3</f>
        <v>139.88999999999999</v>
      </c>
      <c r="S3" s="89">
        <f>70+((200-R3)*20/100)</f>
        <v>82.022000000000006</v>
      </c>
      <c r="T3" s="116">
        <f>+S3/100*R3</f>
        <v>114.7405758</v>
      </c>
    </row>
    <row r="4" spans="1:20" x14ac:dyDescent="0.2">
      <c r="A4" s="341"/>
      <c r="B4" s="90" t="s">
        <v>492</v>
      </c>
      <c r="C4" s="78"/>
      <c r="D4" s="83">
        <f>16*5</f>
        <v>80</v>
      </c>
      <c r="E4" s="79">
        <f t="shared" ref="E4:E14" si="0">+MAX(F4:I4)</f>
        <v>70</v>
      </c>
      <c r="F4" s="80">
        <v>68.191100000000006</v>
      </c>
      <c r="G4" s="80">
        <v>70</v>
      </c>
      <c r="H4" s="80">
        <v>70</v>
      </c>
      <c r="I4" s="80">
        <v>41.475000000000001</v>
      </c>
      <c r="J4" s="81">
        <f t="shared" ref="J4:J14" si="1">+SUM(F4:I4)</f>
        <v>249.6661</v>
      </c>
      <c r="K4" s="82">
        <f t="shared" ref="K4:K14" si="2">+E4/D4</f>
        <v>0.875</v>
      </c>
      <c r="L4" s="83">
        <f t="shared" ref="L4:L14" si="3">+J4/D4</f>
        <v>3.1208262499999999</v>
      </c>
      <c r="M4" s="78">
        <v>4</v>
      </c>
      <c r="N4" s="78"/>
    </row>
    <row r="5" spans="1:20" x14ac:dyDescent="0.2">
      <c r="A5" s="341"/>
      <c r="B5" s="90" t="s">
        <v>493</v>
      </c>
      <c r="C5" s="78"/>
      <c r="D5" s="83">
        <f>D4</f>
        <v>80</v>
      </c>
      <c r="E5" s="79">
        <f t="shared" si="0"/>
        <v>70</v>
      </c>
      <c r="F5" s="80">
        <v>68.191100000000006</v>
      </c>
      <c r="G5" s="80">
        <v>70</v>
      </c>
      <c r="H5" s="80">
        <v>70</v>
      </c>
      <c r="I5" s="80">
        <v>41.475000000000001</v>
      </c>
      <c r="J5" s="81">
        <f t="shared" si="1"/>
        <v>249.6661</v>
      </c>
      <c r="K5" s="82">
        <f t="shared" si="2"/>
        <v>0.875</v>
      </c>
      <c r="L5" s="83">
        <f t="shared" si="3"/>
        <v>3.1208262499999999</v>
      </c>
      <c r="M5" s="78">
        <v>4</v>
      </c>
      <c r="N5" s="78"/>
    </row>
    <row r="6" spans="1:20" x14ac:dyDescent="0.2">
      <c r="A6" s="341"/>
      <c r="B6" s="90" t="s">
        <v>494</v>
      </c>
      <c r="C6" s="78"/>
      <c r="D6" s="83">
        <f>D5</f>
        <v>80</v>
      </c>
      <c r="E6" s="79">
        <f t="shared" si="0"/>
        <v>70</v>
      </c>
      <c r="F6" s="80">
        <v>68.191100000000006</v>
      </c>
      <c r="G6" s="80">
        <v>70</v>
      </c>
      <c r="H6" s="80">
        <v>70</v>
      </c>
      <c r="I6" s="80">
        <v>36.905500000000004</v>
      </c>
      <c r="J6" s="81">
        <f t="shared" si="1"/>
        <v>245.09660000000002</v>
      </c>
      <c r="K6" s="82">
        <f t="shared" si="2"/>
        <v>0.875</v>
      </c>
      <c r="L6" s="83">
        <f t="shared" si="3"/>
        <v>3.0637075000000005</v>
      </c>
      <c r="M6" s="78">
        <v>4</v>
      </c>
      <c r="N6" s="78"/>
    </row>
    <row r="7" spans="1:20" x14ac:dyDescent="0.2">
      <c r="A7" s="341"/>
      <c r="B7" s="90" t="s">
        <v>495</v>
      </c>
      <c r="C7" s="78"/>
      <c r="D7" s="83">
        <f>D6</f>
        <v>80</v>
      </c>
      <c r="E7" s="79">
        <f t="shared" si="0"/>
        <v>70</v>
      </c>
      <c r="F7" s="80">
        <v>68.191100000000006</v>
      </c>
      <c r="G7" s="80">
        <v>70</v>
      </c>
      <c r="H7" s="80">
        <v>70</v>
      </c>
      <c r="I7" s="80">
        <v>36.919750000000001</v>
      </c>
      <c r="J7" s="81">
        <f t="shared" si="1"/>
        <v>245.11085</v>
      </c>
      <c r="K7" s="82">
        <f t="shared" si="2"/>
        <v>0.875</v>
      </c>
      <c r="L7" s="83">
        <f t="shared" si="3"/>
        <v>3.0638856250000002</v>
      </c>
      <c r="M7" s="78">
        <v>4</v>
      </c>
      <c r="N7" s="78"/>
    </row>
    <row r="8" spans="1:20" x14ac:dyDescent="0.2">
      <c r="A8" s="341"/>
      <c r="B8" s="90" t="s">
        <v>496</v>
      </c>
      <c r="C8" s="78"/>
      <c r="D8" s="83">
        <f>D7</f>
        <v>80</v>
      </c>
      <c r="E8" s="79">
        <f t="shared" si="0"/>
        <v>70</v>
      </c>
      <c r="F8" s="80">
        <v>68.191100000000006</v>
      </c>
      <c r="G8" s="80">
        <v>70</v>
      </c>
      <c r="H8" s="80">
        <v>70</v>
      </c>
      <c r="I8" s="80">
        <v>41.475000000000001</v>
      </c>
      <c r="J8" s="81">
        <f t="shared" si="1"/>
        <v>249.6661</v>
      </c>
      <c r="K8" s="82">
        <f t="shared" si="2"/>
        <v>0.875</v>
      </c>
      <c r="L8" s="83">
        <f t="shared" si="3"/>
        <v>3.1208262499999999</v>
      </c>
      <c r="M8" s="78">
        <v>4</v>
      </c>
      <c r="N8" s="78"/>
    </row>
    <row r="9" spans="1:20" x14ac:dyDescent="0.2">
      <c r="A9" s="341"/>
      <c r="B9" s="90" t="s">
        <v>497</v>
      </c>
      <c r="C9" s="78"/>
      <c r="D9" s="83">
        <f>7*16</f>
        <v>112</v>
      </c>
      <c r="E9" s="79">
        <f t="shared" si="0"/>
        <v>70</v>
      </c>
      <c r="F9" s="80">
        <v>68.409899999999993</v>
      </c>
      <c r="G9" s="80">
        <v>70</v>
      </c>
      <c r="H9" s="80">
        <v>70</v>
      </c>
      <c r="I9" s="80">
        <v>36.809824999999996</v>
      </c>
      <c r="J9" s="81">
        <f t="shared" si="1"/>
        <v>245.21972499999998</v>
      </c>
      <c r="K9" s="82">
        <f t="shared" si="2"/>
        <v>0.625</v>
      </c>
      <c r="L9" s="83">
        <f t="shared" si="3"/>
        <v>2.1894618303571427</v>
      </c>
      <c r="M9" s="78">
        <v>4</v>
      </c>
      <c r="N9" s="78"/>
    </row>
    <row r="10" spans="1:20" x14ac:dyDescent="0.2">
      <c r="A10" s="341"/>
      <c r="B10" s="90" t="s">
        <v>498</v>
      </c>
      <c r="C10" s="78"/>
      <c r="D10" s="83">
        <f>6.5*14</f>
        <v>91</v>
      </c>
      <c r="E10" s="79">
        <f t="shared" si="0"/>
        <v>54</v>
      </c>
      <c r="F10" s="80">
        <v>52.681750000000001</v>
      </c>
      <c r="G10" s="80">
        <v>54</v>
      </c>
      <c r="H10" s="80">
        <v>54</v>
      </c>
      <c r="I10" s="80">
        <v>27.855</v>
      </c>
      <c r="J10" s="81">
        <f t="shared" si="1"/>
        <v>188.53674999999998</v>
      </c>
      <c r="K10" s="82">
        <f t="shared" si="2"/>
        <v>0.59340659340659341</v>
      </c>
      <c r="L10" s="83">
        <f t="shared" si="3"/>
        <v>2.0718324175824172</v>
      </c>
      <c r="M10" s="78">
        <v>4</v>
      </c>
      <c r="N10" s="78"/>
    </row>
    <row r="11" spans="1:20" x14ac:dyDescent="0.2">
      <c r="A11" s="341"/>
      <c r="B11" s="90" t="s">
        <v>499</v>
      </c>
      <c r="C11" s="78"/>
      <c r="D11" s="83">
        <f>4.5*14</f>
        <v>63</v>
      </c>
      <c r="E11" s="79">
        <f t="shared" si="0"/>
        <v>54</v>
      </c>
      <c r="F11" s="80">
        <v>52.445599999999999</v>
      </c>
      <c r="G11" s="80">
        <v>54</v>
      </c>
      <c r="H11" s="80">
        <v>54</v>
      </c>
      <c r="I11" s="80">
        <v>32.130000000000003</v>
      </c>
      <c r="J11" s="81">
        <f t="shared" si="1"/>
        <v>192.57560000000001</v>
      </c>
      <c r="K11" s="82">
        <f t="shared" si="2"/>
        <v>0.8571428571428571</v>
      </c>
      <c r="L11" s="83">
        <f t="shared" si="3"/>
        <v>3.0567555555555557</v>
      </c>
      <c r="M11" s="78">
        <v>4</v>
      </c>
      <c r="N11" s="78"/>
    </row>
    <row r="12" spans="1:20" x14ac:dyDescent="0.2">
      <c r="A12" s="341"/>
      <c r="B12" s="90" t="s">
        <v>500</v>
      </c>
      <c r="C12" s="78"/>
      <c r="D12" s="83">
        <f>D11</f>
        <v>63</v>
      </c>
      <c r="E12" s="79">
        <f t="shared" si="0"/>
        <v>54</v>
      </c>
      <c r="F12" s="80">
        <v>52.445599999999999</v>
      </c>
      <c r="G12" s="80">
        <v>54</v>
      </c>
      <c r="H12" s="80">
        <v>54</v>
      </c>
      <c r="I12" s="80">
        <v>32.130000000000003</v>
      </c>
      <c r="J12" s="81">
        <f t="shared" si="1"/>
        <v>192.57560000000001</v>
      </c>
      <c r="K12" s="82">
        <f t="shared" si="2"/>
        <v>0.8571428571428571</v>
      </c>
      <c r="L12" s="83">
        <f t="shared" si="3"/>
        <v>3.0567555555555557</v>
      </c>
      <c r="M12" s="78">
        <v>4</v>
      </c>
      <c r="N12" s="78"/>
    </row>
    <row r="13" spans="1:20" x14ac:dyDescent="0.2">
      <c r="A13" s="341"/>
      <c r="B13" s="90" t="s">
        <v>501</v>
      </c>
      <c r="C13" s="78"/>
      <c r="D13" s="83">
        <f>D12</f>
        <v>63</v>
      </c>
      <c r="E13" s="79">
        <f t="shared" ref="E13" si="4">+MAX(F13:I13)</f>
        <v>54</v>
      </c>
      <c r="F13" s="80">
        <v>52.445599999999999</v>
      </c>
      <c r="G13" s="80">
        <v>54</v>
      </c>
      <c r="H13" s="80">
        <v>54</v>
      </c>
      <c r="I13" s="80">
        <v>28.040624999999999</v>
      </c>
      <c r="J13" s="81">
        <f t="shared" ref="J13" si="5">+SUM(F13:I13)</f>
        <v>188.48622500000002</v>
      </c>
      <c r="K13" s="82">
        <f t="shared" ref="K13" si="6">+E13/D13</f>
        <v>0.8571428571428571</v>
      </c>
      <c r="L13" s="83">
        <f t="shared" ref="L13" si="7">+J13/D13</f>
        <v>2.9918448412698417</v>
      </c>
      <c r="M13" s="78">
        <v>4</v>
      </c>
      <c r="N13" s="78"/>
    </row>
    <row r="14" spans="1:20" x14ac:dyDescent="0.2">
      <c r="A14" s="341"/>
      <c r="B14" s="90" t="s">
        <v>502</v>
      </c>
      <c r="C14" s="78"/>
      <c r="D14" s="83">
        <f>D13</f>
        <v>63</v>
      </c>
      <c r="E14" s="79">
        <f t="shared" si="0"/>
        <v>54</v>
      </c>
      <c r="F14" s="80">
        <v>52.445599999999999</v>
      </c>
      <c r="G14" s="80">
        <v>54</v>
      </c>
      <c r="H14" s="80">
        <v>54</v>
      </c>
      <c r="I14" s="80">
        <v>28.040624999999999</v>
      </c>
      <c r="J14" s="81">
        <f t="shared" si="1"/>
        <v>188.48622500000002</v>
      </c>
      <c r="K14" s="82">
        <f t="shared" si="2"/>
        <v>0.8571428571428571</v>
      </c>
      <c r="L14" s="83">
        <f t="shared" si="3"/>
        <v>2.9918448412698417</v>
      </c>
      <c r="M14" s="78">
        <v>4</v>
      </c>
      <c r="N14" s="78"/>
    </row>
    <row r="15" spans="1:20" x14ac:dyDescent="0.2">
      <c r="A15" s="341"/>
      <c r="B15" s="90" t="s">
        <v>503</v>
      </c>
      <c r="C15" s="78"/>
      <c r="D15" s="83">
        <f>D14</f>
        <v>63</v>
      </c>
      <c r="E15" s="79">
        <f t="shared" ref="E15:E17" si="8">+MAX(F15:I15)</f>
        <v>54</v>
      </c>
      <c r="F15" s="80">
        <v>52.445599999999999</v>
      </c>
      <c r="G15" s="80">
        <v>54</v>
      </c>
      <c r="H15" s="80">
        <v>54</v>
      </c>
      <c r="I15" s="80">
        <v>32.130000000000003</v>
      </c>
      <c r="J15" s="81">
        <f>+SUM(F15:I15)</f>
        <v>192.57560000000001</v>
      </c>
      <c r="K15" s="82">
        <f t="shared" ref="K15:K17" si="9">+E15/D15</f>
        <v>0.8571428571428571</v>
      </c>
      <c r="L15" s="83">
        <f t="shared" ref="L15:L17" si="10">+J15/D15</f>
        <v>3.0567555555555557</v>
      </c>
      <c r="M15" s="78">
        <v>4</v>
      </c>
    </row>
    <row r="16" spans="1:20" x14ac:dyDescent="0.2">
      <c r="A16" s="341"/>
      <c r="B16" s="90" t="s">
        <v>504</v>
      </c>
      <c r="C16" s="78"/>
      <c r="D16" s="83">
        <f>D15</f>
        <v>63</v>
      </c>
      <c r="E16" s="79">
        <f t="shared" si="8"/>
        <v>54</v>
      </c>
      <c r="F16" s="80">
        <v>52.445599999999999</v>
      </c>
      <c r="G16" s="80">
        <v>54</v>
      </c>
      <c r="H16" s="80">
        <v>54</v>
      </c>
      <c r="I16" s="80">
        <v>32.130000000000003</v>
      </c>
      <c r="J16" s="81">
        <f t="shared" ref="J16:J17" si="11">+SUM(F16:I16)</f>
        <v>192.57560000000001</v>
      </c>
      <c r="K16" s="82">
        <f t="shared" si="9"/>
        <v>0.8571428571428571</v>
      </c>
      <c r="L16" s="83">
        <f t="shared" si="10"/>
        <v>3.0567555555555557</v>
      </c>
      <c r="M16" s="78">
        <v>4</v>
      </c>
    </row>
    <row r="17" spans="1:13" x14ac:dyDescent="0.2">
      <c r="A17" s="344"/>
      <c r="B17" s="90" t="s">
        <v>505</v>
      </c>
      <c r="C17" s="78"/>
      <c r="D17" s="78">
        <v>100.74</v>
      </c>
      <c r="E17" s="106">
        <f t="shared" si="8"/>
        <v>85.271741719999994</v>
      </c>
      <c r="F17" s="80">
        <v>79.044894659999997</v>
      </c>
      <c r="G17" s="80">
        <v>85.271741719999994</v>
      </c>
      <c r="H17" s="80">
        <v>85.271741719999994</v>
      </c>
      <c r="I17" s="80">
        <v>54.373328469999997</v>
      </c>
      <c r="J17" s="81">
        <f t="shared" si="11"/>
        <v>303.96170656999999</v>
      </c>
      <c r="K17" s="82">
        <f t="shared" si="9"/>
        <v>0.84645366011514789</v>
      </c>
      <c r="L17" s="83">
        <f t="shared" si="10"/>
        <v>3.0172891261663688</v>
      </c>
      <c r="M17" s="78">
        <v>4</v>
      </c>
    </row>
    <row r="18" spans="1:13" x14ac:dyDescent="0.2">
      <c r="A18" s="76" t="s">
        <v>225</v>
      </c>
      <c r="B18" s="92">
        <v>15</v>
      </c>
      <c r="C18" s="78"/>
      <c r="D18" s="78">
        <f>+SUM(D3:D17)</f>
        <v>1221.6299999999999</v>
      </c>
      <c r="E18" s="86">
        <f>+SUM(E3:E17)</f>
        <v>998.01231752000001</v>
      </c>
      <c r="F18" s="85" t="s">
        <v>237</v>
      </c>
      <c r="G18" s="85" t="s">
        <v>237</v>
      </c>
      <c r="H18" s="85" t="s">
        <v>237</v>
      </c>
      <c r="I18" s="85" t="s">
        <v>237</v>
      </c>
      <c r="J18" s="86">
        <f>+SUM(J3:J17)</f>
        <v>3535.0223753300006</v>
      </c>
      <c r="K18" s="82">
        <f>+E18/D18</f>
        <v>0.81695138259538491</v>
      </c>
      <c r="L18" s="83">
        <f>+J18/D18</f>
        <v>2.8936931602285481</v>
      </c>
      <c r="M18" s="78">
        <f>+MAX(M3:M14)</f>
        <v>4</v>
      </c>
    </row>
    <row r="19" spans="1:13" x14ac:dyDescent="0.2">
      <c r="D19" s="70">
        <v>1221.6300000000001</v>
      </c>
      <c r="J19" s="153">
        <v>3554.6</v>
      </c>
    </row>
  </sheetData>
  <mergeCells count="10">
    <mergeCell ref="N1:N2"/>
    <mergeCell ref="L1:L2"/>
    <mergeCell ref="M1:M2"/>
    <mergeCell ref="A3:A17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D5E3-7D3F-4A7A-9420-4C60B4A35843}">
  <sheetPr>
    <tabColor rgb="FFFF0000"/>
  </sheetPr>
  <dimension ref="A1:T19"/>
  <sheetViews>
    <sheetView zoomScale="115" zoomScaleNormal="115" workbookViewId="0">
      <selection activeCell="B3" sqref="B3:B17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5" width="6.7109375" style="89" customWidth="1"/>
    <col min="6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8.85546875" style="89" customWidth="1"/>
    <col min="17" max="17" width="25" style="89" customWidth="1"/>
    <col min="18" max="18" width="21.140625" style="89" customWidth="1"/>
    <col min="19" max="19" width="17.85546875" style="89" customWidth="1"/>
    <col min="20" max="20" width="15.42578125" style="89" customWidth="1"/>
    <col min="21" max="16384" width="8.85546875" style="89"/>
  </cols>
  <sheetData>
    <row r="1" spans="1:20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  <c r="P2" s="88" t="s">
        <v>629</v>
      </c>
      <c r="Q2" s="88" t="s">
        <v>630</v>
      </c>
      <c r="R2" s="88" t="s">
        <v>5</v>
      </c>
      <c r="S2" s="88" t="s">
        <v>628</v>
      </c>
      <c r="T2" s="88" t="s">
        <v>9</v>
      </c>
    </row>
    <row r="3" spans="1:20" x14ac:dyDescent="0.2">
      <c r="A3" s="343" t="s">
        <v>96</v>
      </c>
      <c r="B3" s="90" t="s">
        <v>506</v>
      </c>
      <c r="C3" s="78"/>
      <c r="D3" s="154">
        <v>142.16999999999999</v>
      </c>
      <c r="E3" s="155">
        <f>T3</f>
        <v>115.96238219999999</v>
      </c>
      <c r="F3" s="175">
        <f>114.7-Q3+0.05</f>
        <v>107.71238219999999</v>
      </c>
      <c r="G3" s="169">
        <f>E3</f>
        <v>115.96238219999999</v>
      </c>
      <c r="H3" s="169">
        <f>E3</f>
        <v>115.96238219999999</v>
      </c>
      <c r="I3" s="169">
        <f>83-Q3</f>
        <v>75.962382199999993</v>
      </c>
      <c r="J3" s="156">
        <f>+SUM(F3:I3)</f>
        <v>415.59952879999997</v>
      </c>
      <c r="K3" s="82">
        <f>+E3/D3</f>
        <v>0.81566000000000005</v>
      </c>
      <c r="L3" s="83">
        <f>+J3/D3</f>
        <v>2.9232575705141732</v>
      </c>
      <c r="M3" s="78">
        <v>4</v>
      </c>
      <c r="N3" s="78"/>
      <c r="P3" s="89">
        <f>123</f>
        <v>123</v>
      </c>
      <c r="Q3" s="116">
        <f>P3-E3</f>
        <v>7.0376178000000067</v>
      </c>
      <c r="R3" s="123">
        <f>D3</f>
        <v>142.16999999999999</v>
      </c>
      <c r="S3" s="89">
        <f>70+((200-R3)*20/100)</f>
        <v>81.566000000000003</v>
      </c>
      <c r="T3" s="116">
        <f>+S3/100*R3</f>
        <v>115.96238219999999</v>
      </c>
    </row>
    <row r="4" spans="1:20" x14ac:dyDescent="0.2">
      <c r="A4" s="341"/>
      <c r="B4" s="90" t="s">
        <v>507</v>
      </c>
      <c r="C4" s="78"/>
      <c r="D4" s="83">
        <f>5*16</f>
        <v>80</v>
      </c>
      <c r="E4" s="79">
        <f t="shared" ref="E4:E17" si="0">+MAX(F4:I4)</f>
        <v>70</v>
      </c>
      <c r="F4" s="108">
        <v>68.2</v>
      </c>
      <c r="G4" s="108">
        <v>70</v>
      </c>
      <c r="H4" s="108">
        <v>70</v>
      </c>
      <c r="I4" s="108">
        <v>41.5</v>
      </c>
      <c r="J4" s="91">
        <f t="shared" ref="J4:J14" si="1">+SUM(F4:I4)</f>
        <v>249.7</v>
      </c>
      <c r="K4" s="82">
        <f t="shared" ref="K4:K18" si="2">+E4/D4</f>
        <v>0.875</v>
      </c>
      <c r="L4" s="83">
        <f t="shared" ref="L4:L18" si="3">+J4/D4</f>
        <v>3.1212499999999999</v>
      </c>
      <c r="M4" s="78">
        <v>4</v>
      </c>
      <c r="N4" s="78"/>
    </row>
    <row r="5" spans="1:20" x14ac:dyDescent="0.2">
      <c r="A5" s="341"/>
      <c r="B5" s="90" t="s">
        <v>508</v>
      </c>
      <c r="C5" s="78"/>
      <c r="D5" s="83">
        <f>D4</f>
        <v>80</v>
      </c>
      <c r="E5" s="79">
        <f t="shared" si="0"/>
        <v>70</v>
      </c>
      <c r="F5" s="108">
        <v>68.2</v>
      </c>
      <c r="G5" s="108">
        <v>70</v>
      </c>
      <c r="H5" s="108">
        <v>70</v>
      </c>
      <c r="I5" s="108">
        <v>41.5</v>
      </c>
      <c r="J5" s="91">
        <f t="shared" si="1"/>
        <v>249.7</v>
      </c>
      <c r="K5" s="82">
        <f t="shared" si="2"/>
        <v>0.875</v>
      </c>
      <c r="L5" s="83">
        <f t="shared" si="3"/>
        <v>3.1212499999999999</v>
      </c>
      <c r="M5" s="78">
        <v>4</v>
      </c>
      <c r="N5" s="78"/>
    </row>
    <row r="6" spans="1:20" x14ac:dyDescent="0.2">
      <c r="A6" s="341"/>
      <c r="B6" s="90" t="s">
        <v>509</v>
      </c>
      <c r="C6" s="78"/>
      <c r="D6" s="83">
        <f>D5</f>
        <v>80</v>
      </c>
      <c r="E6" s="79">
        <f t="shared" si="0"/>
        <v>70</v>
      </c>
      <c r="F6" s="108">
        <v>68.2</v>
      </c>
      <c r="G6" s="108">
        <v>70</v>
      </c>
      <c r="H6" s="108">
        <v>70</v>
      </c>
      <c r="I6" s="108">
        <v>36.9</v>
      </c>
      <c r="J6" s="91">
        <f t="shared" si="1"/>
        <v>245.1</v>
      </c>
      <c r="K6" s="82">
        <f t="shared" si="2"/>
        <v>0.875</v>
      </c>
      <c r="L6" s="83">
        <f t="shared" si="3"/>
        <v>3.0637499999999998</v>
      </c>
      <c r="M6" s="78">
        <v>4</v>
      </c>
      <c r="N6" s="78"/>
    </row>
    <row r="7" spans="1:20" x14ac:dyDescent="0.2">
      <c r="A7" s="341"/>
      <c r="B7" s="90" t="s">
        <v>510</v>
      </c>
      <c r="C7" s="78"/>
      <c r="D7" s="83">
        <f>D6</f>
        <v>80</v>
      </c>
      <c r="E7" s="79">
        <f t="shared" si="0"/>
        <v>70</v>
      </c>
      <c r="F7" s="108">
        <v>68.2</v>
      </c>
      <c r="G7" s="108">
        <v>70</v>
      </c>
      <c r="H7" s="108">
        <v>70</v>
      </c>
      <c r="I7" s="108">
        <v>36.9</v>
      </c>
      <c r="J7" s="91">
        <f t="shared" si="1"/>
        <v>245.1</v>
      </c>
      <c r="K7" s="82">
        <f t="shared" si="2"/>
        <v>0.875</v>
      </c>
      <c r="L7" s="83">
        <f t="shared" si="3"/>
        <v>3.0637499999999998</v>
      </c>
      <c r="M7" s="78">
        <v>4</v>
      </c>
      <c r="N7" s="78"/>
    </row>
    <row r="8" spans="1:20" x14ac:dyDescent="0.2">
      <c r="A8" s="341"/>
      <c r="B8" s="90" t="s">
        <v>511</v>
      </c>
      <c r="C8" s="78"/>
      <c r="D8" s="83">
        <f>D7</f>
        <v>80</v>
      </c>
      <c r="E8" s="79">
        <f t="shared" si="0"/>
        <v>70</v>
      </c>
      <c r="F8" s="108">
        <v>68.2</v>
      </c>
      <c r="G8" s="108">
        <v>70</v>
      </c>
      <c r="H8" s="108">
        <v>70</v>
      </c>
      <c r="I8" s="108">
        <v>41.5</v>
      </c>
      <c r="J8" s="91">
        <f t="shared" si="1"/>
        <v>249.7</v>
      </c>
      <c r="K8" s="82">
        <f t="shared" si="2"/>
        <v>0.875</v>
      </c>
      <c r="L8" s="83">
        <f t="shared" si="3"/>
        <v>3.1212499999999999</v>
      </c>
      <c r="M8" s="78">
        <v>4</v>
      </c>
      <c r="N8" s="78"/>
    </row>
    <row r="9" spans="1:20" x14ac:dyDescent="0.2">
      <c r="A9" s="341"/>
      <c r="B9" s="90" t="s">
        <v>512</v>
      </c>
      <c r="C9" s="78"/>
      <c r="D9" s="83">
        <f>7*16</f>
        <v>112</v>
      </c>
      <c r="E9" s="79">
        <f t="shared" si="0"/>
        <v>70</v>
      </c>
      <c r="F9" s="108">
        <v>68.400000000000006</v>
      </c>
      <c r="G9" s="108">
        <v>70</v>
      </c>
      <c r="H9" s="108">
        <v>70</v>
      </c>
      <c r="I9" s="108">
        <v>36.799999999999997</v>
      </c>
      <c r="J9" s="91">
        <f t="shared" si="1"/>
        <v>245.2</v>
      </c>
      <c r="K9" s="82">
        <f t="shared" si="2"/>
        <v>0.625</v>
      </c>
      <c r="L9" s="83">
        <f t="shared" si="3"/>
        <v>2.1892857142857141</v>
      </c>
      <c r="M9" s="78">
        <v>4</v>
      </c>
      <c r="N9" s="78"/>
    </row>
    <row r="10" spans="1:20" x14ac:dyDescent="0.2">
      <c r="A10" s="341"/>
      <c r="B10" s="90" t="s">
        <v>513</v>
      </c>
      <c r="C10" s="78"/>
      <c r="D10" s="83">
        <f>6.5*14</f>
        <v>91</v>
      </c>
      <c r="E10" s="79">
        <f t="shared" si="0"/>
        <v>54</v>
      </c>
      <c r="F10" s="108">
        <v>52.7</v>
      </c>
      <c r="G10" s="108">
        <v>54</v>
      </c>
      <c r="H10" s="108">
        <v>54</v>
      </c>
      <c r="I10" s="108">
        <v>27.9</v>
      </c>
      <c r="J10" s="91">
        <f t="shared" si="1"/>
        <v>188.6</v>
      </c>
      <c r="K10" s="82">
        <f t="shared" si="2"/>
        <v>0.59340659340659341</v>
      </c>
      <c r="L10" s="83">
        <f t="shared" si="3"/>
        <v>2.0725274725274723</v>
      </c>
      <c r="M10" s="78">
        <v>4</v>
      </c>
      <c r="N10" s="78"/>
    </row>
    <row r="11" spans="1:20" x14ac:dyDescent="0.2">
      <c r="A11" s="341"/>
      <c r="B11" s="90" t="s">
        <v>514</v>
      </c>
      <c r="C11" s="78"/>
      <c r="D11" s="83">
        <f>4.5*14</f>
        <v>63</v>
      </c>
      <c r="E11" s="79">
        <f t="shared" si="0"/>
        <v>54</v>
      </c>
      <c r="F11" s="108">
        <v>52.4</v>
      </c>
      <c r="G11" s="108">
        <v>54</v>
      </c>
      <c r="H11" s="108">
        <v>54</v>
      </c>
      <c r="I11" s="108">
        <v>32.1</v>
      </c>
      <c r="J11" s="91">
        <f t="shared" si="1"/>
        <v>192.5</v>
      </c>
      <c r="K11" s="82">
        <f t="shared" si="2"/>
        <v>0.8571428571428571</v>
      </c>
      <c r="L11" s="83">
        <f t="shared" si="3"/>
        <v>3.0555555555555554</v>
      </c>
      <c r="M11" s="78">
        <v>4</v>
      </c>
      <c r="N11" s="78"/>
    </row>
    <row r="12" spans="1:20" x14ac:dyDescent="0.2">
      <c r="A12" s="341"/>
      <c r="B12" s="90" t="s">
        <v>515</v>
      </c>
      <c r="C12" s="78"/>
      <c r="D12" s="83">
        <f>D11</f>
        <v>63</v>
      </c>
      <c r="E12" s="79">
        <f t="shared" si="0"/>
        <v>54</v>
      </c>
      <c r="F12" s="108">
        <v>52.4</v>
      </c>
      <c r="G12" s="108">
        <v>54</v>
      </c>
      <c r="H12" s="108">
        <v>54</v>
      </c>
      <c r="I12" s="108">
        <v>32.1</v>
      </c>
      <c r="J12" s="91">
        <f t="shared" si="1"/>
        <v>192.5</v>
      </c>
      <c r="K12" s="82">
        <f t="shared" si="2"/>
        <v>0.8571428571428571</v>
      </c>
      <c r="L12" s="83">
        <f t="shared" si="3"/>
        <v>3.0555555555555554</v>
      </c>
      <c r="M12" s="78">
        <v>4</v>
      </c>
      <c r="N12" s="78"/>
    </row>
    <row r="13" spans="1:20" x14ac:dyDescent="0.2">
      <c r="A13" s="341"/>
      <c r="B13" s="90" t="s">
        <v>516</v>
      </c>
      <c r="C13" s="78"/>
      <c r="D13" s="83">
        <f>D12</f>
        <v>63</v>
      </c>
      <c r="E13" s="79">
        <f t="shared" si="0"/>
        <v>54</v>
      </c>
      <c r="F13" s="108">
        <v>52.4</v>
      </c>
      <c r="G13" s="108">
        <v>54</v>
      </c>
      <c r="H13" s="108">
        <v>54</v>
      </c>
      <c r="I13" s="108">
        <v>28</v>
      </c>
      <c r="J13" s="91">
        <f t="shared" si="1"/>
        <v>188.4</v>
      </c>
      <c r="K13" s="82">
        <f t="shared" si="2"/>
        <v>0.8571428571428571</v>
      </c>
      <c r="L13" s="83">
        <f t="shared" si="3"/>
        <v>2.9904761904761905</v>
      </c>
      <c r="M13" s="78">
        <v>4</v>
      </c>
      <c r="N13" s="78"/>
    </row>
    <row r="14" spans="1:20" x14ac:dyDescent="0.2">
      <c r="A14" s="341"/>
      <c r="B14" s="90" t="s">
        <v>517</v>
      </c>
      <c r="C14" s="78"/>
      <c r="D14" s="83">
        <f>D13</f>
        <v>63</v>
      </c>
      <c r="E14" s="79">
        <f t="shared" si="0"/>
        <v>54</v>
      </c>
      <c r="F14" s="108">
        <v>52.4</v>
      </c>
      <c r="G14" s="108">
        <v>54</v>
      </c>
      <c r="H14" s="108">
        <v>54</v>
      </c>
      <c r="I14" s="108">
        <v>28</v>
      </c>
      <c r="J14" s="91">
        <f t="shared" si="1"/>
        <v>188.4</v>
      </c>
      <c r="K14" s="82">
        <f t="shared" si="2"/>
        <v>0.8571428571428571</v>
      </c>
      <c r="L14" s="83">
        <f t="shared" si="3"/>
        <v>2.9904761904761905</v>
      </c>
      <c r="M14" s="78">
        <v>4</v>
      </c>
      <c r="N14" s="78"/>
    </row>
    <row r="15" spans="1:20" x14ac:dyDescent="0.2">
      <c r="A15" s="341"/>
      <c r="B15" s="90" t="s">
        <v>518</v>
      </c>
      <c r="C15" s="78"/>
      <c r="D15" s="83">
        <f>D14</f>
        <v>63</v>
      </c>
      <c r="E15" s="79">
        <f t="shared" si="0"/>
        <v>54</v>
      </c>
      <c r="F15" s="108">
        <v>52.4</v>
      </c>
      <c r="G15" s="108">
        <v>54</v>
      </c>
      <c r="H15" s="108">
        <v>54</v>
      </c>
      <c r="I15" s="108">
        <v>32.1</v>
      </c>
      <c r="J15" s="91">
        <f>+SUM(F15:I15)</f>
        <v>192.5</v>
      </c>
      <c r="K15" s="82">
        <f t="shared" si="2"/>
        <v>0.8571428571428571</v>
      </c>
      <c r="L15" s="83">
        <f t="shared" si="3"/>
        <v>3.0555555555555554</v>
      </c>
      <c r="M15" s="78">
        <v>4</v>
      </c>
    </row>
    <row r="16" spans="1:20" x14ac:dyDescent="0.2">
      <c r="A16" s="341"/>
      <c r="B16" s="90" t="s">
        <v>519</v>
      </c>
      <c r="C16" s="78"/>
      <c r="D16" s="83">
        <f>D15</f>
        <v>63</v>
      </c>
      <c r="E16" s="79">
        <f t="shared" si="0"/>
        <v>54</v>
      </c>
      <c r="F16" s="108">
        <v>52.4</v>
      </c>
      <c r="G16" s="108">
        <v>54</v>
      </c>
      <c r="H16" s="108">
        <v>54</v>
      </c>
      <c r="I16" s="108">
        <v>32.1</v>
      </c>
      <c r="J16" s="91">
        <f t="shared" ref="J16:J17" si="4">+SUM(F16:I16)</f>
        <v>192.5</v>
      </c>
      <c r="K16" s="82">
        <f t="shared" si="2"/>
        <v>0.8571428571428571</v>
      </c>
      <c r="L16" s="83">
        <f t="shared" si="3"/>
        <v>3.0555555555555554</v>
      </c>
      <c r="M16" s="78">
        <v>4</v>
      </c>
    </row>
    <row r="17" spans="1:13" x14ac:dyDescent="0.2">
      <c r="A17" s="344"/>
      <c r="B17" s="90" t="s">
        <v>520</v>
      </c>
      <c r="C17" s="78"/>
      <c r="D17" s="83">
        <f>102.62-0.13</f>
        <v>102.49000000000001</v>
      </c>
      <c r="E17" s="79">
        <f t="shared" si="0"/>
        <v>85.3</v>
      </c>
      <c r="F17" s="135">
        <v>79</v>
      </c>
      <c r="G17" s="135">
        <v>85.3</v>
      </c>
      <c r="H17" s="135">
        <f>G17</f>
        <v>85.3</v>
      </c>
      <c r="I17" s="135">
        <v>54.4</v>
      </c>
      <c r="J17" s="91">
        <f t="shared" si="4"/>
        <v>304</v>
      </c>
      <c r="K17" s="82">
        <f t="shared" si="2"/>
        <v>0.83227631964094051</v>
      </c>
      <c r="L17" s="83">
        <f t="shared" si="3"/>
        <v>2.9661430383452041</v>
      </c>
      <c r="M17" s="78">
        <v>4</v>
      </c>
    </row>
    <row r="18" spans="1:13" x14ac:dyDescent="0.2">
      <c r="A18" s="76" t="s">
        <v>225</v>
      </c>
      <c r="B18" s="92">
        <v>15</v>
      </c>
      <c r="C18" s="78"/>
      <c r="D18" s="78">
        <f>+SUM(D3:D17)</f>
        <v>1225.6600000000001</v>
      </c>
      <c r="E18" s="86">
        <f>+SUM(E3:E17)</f>
        <v>999.26238219999993</v>
      </c>
      <c r="F18" s="85" t="s">
        <v>237</v>
      </c>
      <c r="G18" s="85" t="s">
        <v>237</v>
      </c>
      <c r="H18" s="85" t="s">
        <v>237</v>
      </c>
      <c r="I18" s="85" t="s">
        <v>237</v>
      </c>
      <c r="J18" s="86">
        <f>+SUM(J3:J17)</f>
        <v>3539.4995288</v>
      </c>
      <c r="K18" s="82">
        <f t="shared" si="2"/>
        <v>0.81528513796648328</v>
      </c>
      <c r="L18" s="83">
        <f t="shared" si="3"/>
        <v>2.8878314775712677</v>
      </c>
      <c r="M18" s="78">
        <f>+MAX(M3:M14)</f>
        <v>4</v>
      </c>
    </row>
    <row r="19" spans="1:13" x14ac:dyDescent="0.2">
      <c r="D19" s="89">
        <v>1225.6600000000001</v>
      </c>
      <c r="J19" s="121"/>
    </row>
  </sheetData>
  <mergeCells count="10">
    <mergeCell ref="N1:N2"/>
    <mergeCell ref="L1:L2"/>
    <mergeCell ref="M1:M2"/>
    <mergeCell ref="A3:A17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3E6A-5CF3-4D29-968A-B70332B773FF}">
  <dimension ref="A1:N23"/>
  <sheetViews>
    <sheetView zoomScale="130" zoomScaleNormal="130" workbookViewId="0">
      <selection activeCell="G12" sqref="G12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32.2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3" t="s">
        <v>99</v>
      </c>
      <c r="B3" s="90" t="s">
        <v>521</v>
      </c>
      <c r="C3" s="78"/>
      <c r="D3" s="83">
        <f>187.95/23.1*12</f>
        <v>97.636363636363626</v>
      </c>
      <c r="E3" s="122">
        <f>+MAX(F3:I3)</f>
        <v>80.5</v>
      </c>
      <c r="F3" s="144">
        <v>74.546725370000004</v>
      </c>
      <c r="G3" s="144">
        <v>80.5</v>
      </c>
      <c r="H3" s="144">
        <v>80.5</v>
      </c>
      <c r="I3" s="144">
        <v>53.342053559999997</v>
      </c>
      <c r="J3" s="100">
        <f>+SUM(F3:I3)</f>
        <v>288.88877893</v>
      </c>
      <c r="K3" s="82">
        <f>+E3/D3</f>
        <v>0.82448789571694603</v>
      </c>
      <c r="L3" s="83">
        <f>+J3/D3</f>
        <v>2.9588236203258851</v>
      </c>
      <c r="M3" s="78">
        <v>4</v>
      </c>
      <c r="N3" s="78"/>
    </row>
    <row r="4" spans="1:14" x14ac:dyDescent="0.2">
      <c r="A4" s="341"/>
      <c r="B4" s="90" t="s">
        <v>522</v>
      </c>
      <c r="C4" s="78"/>
      <c r="D4" s="83">
        <f>4.5*12</f>
        <v>54</v>
      </c>
      <c r="E4" s="122">
        <f t="shared" ref="E4:E13" si="0">+MAX(F4:I4)</f>
        <v>45</v>
      </c>
      <c r="F4" s="144">
        <v>43.445599999999999</v>
      </c>
      <c r="G4" s="144">
        <v>45</v>
      </c>
      <c r="H4" s="144">
        <v>45</v>
      </c>
      <c r="I4" s="144">
        <v>30.892499999999998</v>
      </c>
      <c r="J4" s="100">
        <f t="shared" ref="J4:J13" si="1">+SUM(F4:I4)</f>
        <v>164.3381</v>
      </c>
      <c r="K4" s="82">
        <f t="shared" ref="K4:K21" si="2">+E4/D4</f>
        <v>0.83333333333333337</v>
      </c>
      <c r="L4" s="83">
        <f t="shared" ref="L4:L21" si="3">+J4/D4</f>
        <v>3.043298148148148</v>
      </c>
      <c r="M4" s="78">
        <v>4</v>
      </c>
      <c r="N4" s="78"/>
    </row>
    <row r="5" spans="1:14" x14ac:dyDescent="0.2">
      <c r="A5" s="341"/>
      <c r="B5" s="90" t="s">
        <v>523</v>
      </c>
      <c r="C5" s="78"/>
      <c r="D5" s="83">
        <f t="shared" ref="D5:D10" si="4">D4</f>
        <v>54</v>
      </c>
      <c r="E5" s="122">
        <f t="shared" si="0"/>
        <v>45</v>
      </c>
      <c r="F5" s="144">
        <v>43.445599999999999</v>
      </c>
      <c r="G5" s="144">
        <v>45</v>
      </c>
      <c r="H5" s="144">
        <v>45</v>
      </c>
      <c r="I5" s="144">
        <v>30.892499999999998</v>
      </c>
      <c r="J5" s="100">
        <f t="shared" si="1"/>
        <v>164.3381</v>
      </c>
      <c r="K5" s="82">
        <f t="shared" si="2"/>
        <v>0.83333333333333337</v>
      </c>
      <c r="L5" s="83">
        <f t="shared" si="3"/>
        <v>3.043298148148148</v>
      </c>
      <c r="M5" s="78">
        <v>4</v>
      </c>
      <c r="N5" s="78"/>
    </row>
    <row r="6" spans="1:14" x14ac:dyDescent="0.2">
      <c r="A6" s="341"/>
      <c r="B6" s="90" t="s">
        <v>524</v>
      </c>
      <c r="C6" s="78"/>
      <c r="D6" s="83">
        <f t="shared" si="4"/>
        <v>54</v>
      </c>
      <c r="E6" s="122">
        <f t="shared" si="0"/>
        <v>45</v>
      </c>
      <c r="F6" s="144">
        <v>43.445599999999999</v>
      </c>
      <c r="G6" s="144">
        <v>45</v>
      </c>
      <c r="H6" s="144">
        <v>45</v>
      </c>
      <c r="I6" s="144">
        <v>26.812249999999999</v>
      </c>
      <c r="J6" s="100">
        <f t="shared" si="1"/>
        <v>160.25785000000002</v>
      </c>
      <c r="K6" s="82">
        <f t="shared" si="2"/>
        <v>0.83333333333333337</v>
      </c>
      <c r="L6" s="83">
        <f t="shared" si="3"/>
        <v>2.9677379629629632</v>
      </c>
      <c r="M6" s="78">
        <v>4</v>
      </c>
      <c r="N6" s="78"/>
    </row>
    <row r="7" spans="1:14" x14ac:dyDescent="0.2">
      <c r="A7" s="341"/>
      <c r="B7" s="90" t="s">
        <v>525</v>
      </c>
      <c r="C7" s="78"/>
      <c r="D7" s="83">
        <f t="shared" si="4"/>
        <v>54</v>
      </c>
      <c r="E7" s="122">
        <f t="shared" si="0"/>
        <v>45</v>
      </c>
      <c r="F7" s="144">
        <v>43.445599999999999</v>
      </c>
      <c r="G7" s="144">
        <v>45</v>
      </c>
      <c r="H7" s="144">
        <v>45</v>
      </c>
      <c r="I7" s="144">
        <v>26.812249999999999</v>
      </c>
      <c r="J7" s="100">
        <f t="shared" si="1"/>
        <v>160.25785000000002</v>
      </c>
      <c r="K7" s="82">
        <f t="shared" si="2"/>
        <v>0.83333333333333337</v>
      </c>
      <c r="L7" s="83">
        <f t="shared" si="3"/>
        <v>2.9677379629629632</v>
      </c>
      <c r="M7" s="78">
        <v>4</v>
      </c>
      <c r="N7" s="78"/>
    </row>
    <row r="8" spans="1:14" x14ac:dyDescent="0.2">
      <c r="A8" s="341"/>
      <c r="B8" s="90" t="s">
        <v>526</v>
      </c>
      <c r="C8" s="78"/>
      <c r="D8" s="83">
        <f t="shared" si="4"/>
        <v>54</v>
      </c>
      <c r="E8" s="122">
        <f t="shared" si="0"/>
        <v>45</v>
      </c>
      <c r="F8" s="144">
        <v>43.445599999999999</v>
      </c>
      <c r="G8" s="144">
        <v>45</v>
      </c>
      <c r="H8" s="144">
        <v>45</v>
      </c>
      <c r="I8" s="144">
        <v>30.892499999999998</v>
      </c>
      <c r="J8" s="100">
        <f t="shared" si="1"/>
        <v>164.3381</v>
      </c>
      <c r="K8" s="82">
        <f t="shared" si="2"/>
        <v>0.83333333333333337</v>
      </c>
      <c r="L8" s="83">
        <f t="shared" si="3"/>
        <v>3.043298148148148</v>
      </c>
      <c r="M8" s="78">
        <v>4</v>
      </c>
      <c r="N8" s="78"/>
    </row>
    <row r="9" spans="1:14" x14ac:dyDescent="0.2">
      <c r="A9" s="341"/>
      <c r="B9" s="90" t="s">
        <v>527</v>
      </c>
      <c r="C9" s="78"/>
      <c r="D9" s="83">
        <f t="shared" si="4"/>
        <v>54</v>
      </c>
      <c r="E9" s="122">
        <f t="shared" si="0"/>
        <v>45</v>
      </c>
      <c r="F9" s="144">
        <v>43.445599999999999</v>
      </c>
      <c r="G9" s="144">
        <v>45</v>
      </c>
      <c r="H9" s="144">
        <v>45</v>
      </c>
      <c r="I9" s="144">
        <v>30.892499999999998</v>
      </c>
      <c r="J9" s="100">
        <f t="shared" si="1"/>
        <v>164.3381</v>
      </c>
      <c r="K9" s="82">
        <f t="shared" si="2"/>
        <v>0.83333333333333337</v>
      </c>
      <c r="L9" s="83">
        <f t="shared" si="3"/>
        <v>3.043298148148148</v>
      </c>
      <c r="M9" s="78">
        <v>4</v>
      </c>
      <c r="N9" s="78"/>
    </row>
    <row r="10" spans="1:14" x14ac:dyDescent="0.2">
      <c r="A10" s="341"/>
      <c r="B10" s="90" t="s">
        <v>528</v>
      </c>
      <c r="C10" s="78"/>
      <c r="D10" s="83">
        <f t="shared" si="4"/>
        <v>54</v>
      </c>
      <c r="E10" s="122">
        <f t="shared" si="0"/>
        <v>45</v>
      </c>
      <c r="F10" s="144">
        <v>43.445599999999999</v>
      </c>
      <c r="G10" s="144">
        <v>45</v>
      </c>
      <c r="H10" s="144">
        <v>45</v>
      </c>
      <c r="I10" s="144">
        <v>26.812249999999999</v>
      </c>
      <c r="J10" s="100">
        <f t="shared" si="1"/>
        <v>160.25785000000002</v>
      </c>
      <c r="K10" s="82">
        <f t="shared" si="2"/>
        <v>0.83333333333333337</v>
      </c>
      <c r="L10" s="83">
        <f t="shared" si="3"/>
        <v>2.9677379629629632</v>
      </c>
      <c r="M10" s="78">
        <v>4</v>
      </c>
      <c r="N10" s="78"/>
    </row>
    <row r="11" spans="1:14" x14ac:dyDescent="0.2">
      <c r="A11" s="341"/>
      <c r="B11" s="90" t="s">
        <v>529</v>
      </c>
      <c r="C11" s="78"/>
      <c r="D11" s="83">
        <f>6.5*12</f>
        <v>78</v>
      </c>
      <c r="E11" s="122">
        <f t="shared" si="0"/>
        <v>45</v>
      </c>
      <c r="F11" s="144">
        <v>43.66675</v>
      </c>
      <c r="G11" s="144">
        <v>45</v>
      </c>
      <c r="H11" s="144">
        <v>45</v>
      </c>
      <c r="I11" s="144">
        <v>26.6175</v>
      </c>
      <c r="J11" s="100">
        <f t="shared" si="1"/>
        <v>160.28425000000001</v>
      </c>
      <c r="K11" s="82">
        <f t="shared" si="2"/>
        <v>0.57692307692307687</v>
      </c>
      <c r="L11" s="83">
        <f t="shared" si="3"/>
        <v>2.0549262820512824</v>
      </c>
      <c r="M11" s="78">
        <v>4</v>
      </c>
      <c r="N11" s="78"/>
    </row>
    <row r="12" spans="1:14" x14ac:dyDescent="0.2">
      <c r="A12" s="341"/>
      <c r="B12" s="90" t="s">
        <v>530</v>
      </c>
      <c r="C12" s="78"/>
      <c r="D12" s="83">
        <f>6.5*11.1</f>
        <v>72.149999999999991</v>
      </c>
      <c r="E12" s="122">
        <f t="shared" si="0"/>
        <v>40.950000000000003</v>
      </c>
      <c r="F12" s="144">
        <v>39.616750000000003</v>
      </c>
      <c r="G12" s="144">
        <v>40.950000000000003</v>
      </c>
      <c r="H12" s="144">
        <v>40.950000000000003</v>
      </c>
      <c r="I12" s="144">
        <v>30.01696316</v>
      </c>
      <c r="J12" s="100">
        <f t="shared" si="1"/>
        <v>151.53371316000002</v>
      </c>
      <c r="K12" s="82">
        <f t="shared" si="2"/>
        <v>0.56756756756756765</v>
      </c>
      <c r="L12" s="83">
        <f t="shared" si="3"/>
        <v>2.1002593646569654</v>
      </c>
      <c r="M12" s="78">
        <v>4</v>
      </c>
      <c r="N12" s="78"/>
    </row>
    <row r="13" spans="1:14" x14ac:dyDescent="0.2">
      <c r="A13" s="341"/>
      <c r="B13" s="90" t="s">
        <v>531</v>
      </c>
      <c r="C13" s="78"/>
      <c r="D13" s="78">
        <f>4.5*11.1</f>
        <v>49.949999999999996</v>
      </c>
      <c r="E13" s="122">
        <f t="shared" si="0"/>
        <v>40.950000000000003</v>
      </c>
      <c r="F13" s="144">
        <v>39.395600000000002</v>
      </c>
      <c r="G13" s="144">
        <v>40.950000000000003</v>
      </c>
      <c r="H13" s="144">
        <v>40.950000000000003</v>
      </c>
      <c r="I13" s="144">
        <v>30.211713159999999</v>
      </c>
      <c r="J13" s="100">
        <f t="shared" si="1"/>
        <v>151.50731316</v>
      </c>
      <c r="K13" s="82">
        <f t="shared" si="2"/>
        <v>0.81981981981981999</v>
      </c>
      <c r="L13" s="83">
        <f t="shared" si="3"/>
        <v>3.0331794426426426</v>
      </c>
      <c r="M13" s="78">
        <v>4</v>
      </c>
      <c r="N13" s="78"/>
    </row>
    <row r="14" spans="1:14" x14ac:dyDescent="0.2">
      <c r="A14" s="341"/>
      <c r="B14" s="90" t="s">
        <v>532</v>
      </c>
      <c r="C14" s="78"/>
      <c r="D14" s="78">
        <f t="shared" ref="D14:D19" si="5">D13</f>
        <v>49.949999999999996</v>
      </c>
      <c r="E14" s="122">
        <f t="shared" ref="E14:E19" si="6">+MAX(F14:I14)</f>
        <v>40.950000000000003</v>
      </c>
      <c r="F14" s="144">
        <v>39.395600000000002</v>
      </c>
      <c r="G14" s="144">
        <v>40.950000000000003</v>
      </c>
      <c r="H14" s="144">
        <v>40.950000000000003</v>
      </c>
      <c r="I14" s="144">
        <v>25.89559581</v>
      </c>
      <c r="J14" s="100">
        <f t="shared" ref="J14:J20" si="7">+SUM(F14:I14)</f>
        <v>147.19119581000001</v>
      </c>
      <c r="K14" s="82">
        <f t="shared" ref="K14:K20" si="8">+E14/D14</f>
        <v>0.81981981981981999</v>
      </c>
      <c r="L14" s="83">
        <f t="shared" ref="L14:L20" si="9">+J14/D14</f>
        <v>2.9467706868868873</v>
      </c>
      <c r="M14" s="78">
        <v>4</v>
      </c>
      <c r="N14" s="78"/>
    </row>
    <row r="15" spans="1:14" x14ac:dyDescent="0.2">
      <c r="A15" s="341"/>
      <c r="B15" s="90" t="s">
        <v>533</v>
      </c>
      <c r="C15" s="78"/>
      <c r="D15" s="78">
        <f t="shared" si="5"/>
        <v>49.949999999999996</v>
      </c>
      <c r="E15" s="122">
        <f t="shared" si="6"/>
        <v>40.950000000000003</v>
      </c>
      <c r="F15" s="144">
        <v>39.395600000000002</v>
      </c>
      <c r="G15" s="144">
        <v>40.950000000000003</v>
      </c>
      <c r="H15" s="144">
        <v>40.950000000000003</v>
      </c>
      <c r="I15" s="144">
        <v>25.89555</v>
      </c>
      <c r="J15" s="100">
        <f t="shared" si="7"/>
        <v>147.19114999999999</v>
      </c>
      <c r="K15" s="82">
        <f t="shared" si="8"/>
        <v>0.81981981981981999</v>
      </c>
      <c r="L15" s="83">
        <f t="shared" si="9"/>
        <v>2.9467697697697699</v>
      </c>
      <c r="M15" s="78">
        <v>4</v>
      </c>
    </row>
    <row r="16" spans="1:14" x14ac:dyDescent="0.2">
      <c r="A16" s="341"/>
      <c r="B16" s="90" t="s">
        <v>534</v>
      </c>
      <c r="C16" s="78"/>
      <c r="D16" s="78">
        <f t="shared" si="5"/>
        <v>49.949999999999996</v>
      </c>
      <c r="E16" s="122">
        <f t="shared" si="6"/>
        <v>40.950000000000003</v>
      </c>
      <c r="F16" s="144">
        <v>39.395600000000002</v>
      </c>
      <c r="G16" s="144">
        <v>40.950000000000003</v>
      </c>
      <c r="H16" s="144">
        <v>40.950000000000003</v>
      </c>
      <c r="I16" s="144">
        <v>30.20975</v>
      </c>
      <c r="J16" s="100">
        <f t="shared" si="7"/>
        <v>151.50535000000002</v>
      </c>
      <c r="K16" s="82">
        <f t="shared" si="8"/>
        <v>0.81981981981981999</v>
      </c>
      <c r="L16" s="83">
        <f t="shared" si="9"/>
        <v>3.0331401401401408</v>
      </c>
      <c r="M16" s="78">
        <v>4</v>
      </c>
    </row>
    <row r="17" spans="1:13" x14ac:dyDescent="0.2">
      <c r="A17" s="341"/>
      <c r="B17" s="90" t="s">
        <v>535</v>
      </c>
      <c r="C17" s="78"/>
      <c r="D17" s="78">
        <f t="shared" si="5"/>
        <v>49.949999999999996</v>
      </c>
      <c r="E17" s="122">
        <f t="shared" si="6"/>
        <v>40.950000000000003</v>
      </c>
      <c r="F17" s="144">
        <v>39.395600000000002</v>
      </c>
      <c r="G17" s="144">
        <v>40.950000000000003</v>
      </c>
      <c r="H17" s="144">
        <v>40.950000000000003</v>
      </c>
      <c r="I17" s="144">
        <v>30.20975</v>
      </c>
      <c r="J17" s="100">
        <f t="shared" si="7"/>
        <v>151.50535000000002</v>
      </c>
      <c r="K17" s="82">
        <f t="shared" si="8"/>
        <v>0.81981981981981999</v>
      </c>
      <c r="L17" s="83">
        <f t="shared" si="9"/>
        <v>3.0331401401401408</v>
      </c>
      <c r="M17" s="78">
        <v>4</v>
      </c>
    </row>
    <row r="18" spans="1:13" x14ac:dyDescent="0.2">
      <c r="A18" s="341"/>
      <c r="B18" s="90" t="s">
        <v>536</v>
      </c>
      <c r="C18" s="78"/>
      <c r="D18" s="78">
        <f t="shared" si="5"/>
        <v>49.949999999999996</v>
      </c>
      <c r="E18" s="122">
        <f t="shared" si="6"/>
        <v>40.950000000000003</v>
      </c>
      <c r="F18" s="144">
        <v>39.395600000000002</v>
      </c>
      <c r="G18" s="144">
        <v>40.950000000000003</v>
      </c>
      <c r="H18" s="144">
        <v>40.950000000000003</v>
      </c>
      <c r="I18" s="144">
        <v>25.89555</v>
      </c>
      <c r="J18" s="100">
        <f t="shared" si="7"/>
        <v>147.19114999999999</v>
      </c>
      <c r="K18" s="82">
        <f t="shared" si="8"/>
        <v>0.81981981981981999</v>
      </c>
      <c r="L18" s="83">
        <f t="shared" si="9"/>
        <v>2.9467697697697699</v>
      </c>
      <c r="M18" s="78">
        <v>4</v>
      </c>
    </row>
    <row r="19" spans="1:13" x14ac:dyDescent="0.2">
      <c r="A19" s="341"/>
      <c r="B19" s="90" t="s">
        <v>537</v>
      </c>
      <c r="C19" s="78"/>
      <c r="D19" s="78">
        <f t="shared" si="5"/>
        <v>49.949999999999996</v>
      </c>
      <c r="E19" s="122">
        <f t="shared" si="6"/>
        <v>40.950000000000003</v>
      </c>
      <c r="F19" s="144">
        <v>39.395600000000002</v>
      </c>
      <c r="G19" s="144">
        <v>40.950000000000003</v>
      </c>
      <c r="H19" s="144">
        <v>40.950000000000003</v>
      </c>
      <c r="I19" s="144">
        <v>25.866900000000001</v>
      </c>
      <c r="J19" s="100">
        <f t="shared" si="7"/>
        <v>147.16250000000002</v>
      </c>
      <c r="K19" s="82">
        <f t="shared" si="8"/>
        <v>0.81981981981981999</v>
      </c>
      <c r="L19" s="83">
        <f t="shared" si="9"/>
        <v>2.9461961961961971</v>
      </c>
      <c r="M19" s="78">
        <v>4</v>
      </c>
    </row>
    <row r="20" spans="1:13" x14ac:dyDescent="0.2">
      <c r="A20" s="344"/>
      <c r="B20" s="90" t="s">
        <v>538</v>
      </c>
      <c r="C20" s="78"/>
      <c r="D20" s="78">
        <f>1065.42-975.44</f>
        <v>89.980000000000018</v>
      </c>
      <c r="E20" s="122">
        <f>+MAX(F20:I20)</f>
        <v>72.13</v>
      </c>
      <c r="F20" s="144">
        <v>66.626725370000003</v>
      </c>
      <c r="G20" s="144">
        <v>72.13</v>
      </c>
      <c r="H20" s="144">
        <v>72.13</v>
      </c>
      <c r="I20" s="144">
        <v>52.451191059999999</v>
      </c>
      <c r="J20" s="100">
        <f t="shared" si="7"/>
        <v>263.33791643000001</v>
      </c>
      <c r="K20" s="82">
        <f t="shared" si="8"/>
        <v>0.80162258279617671</v>
      </c>
      <c r="L20" s="83">
        <f t="shared" si="9"/>
        <v>2.9266272108246274</v>
      </c>
      <c r="M20" s="78">
        <v>4</v>
      </c>
    </row>
    <row r="21" spans="1:13" x14ac:dyDescent="0.2">
      <c r="A21" s="76" t="s">
        <v>225</v>
      </c>
      <c r="B21" s="92">
        <v>18</v>
      </c>
      <c r="C21" s="78"/>
      <c r="D21" s="83">
        <f>+SUM(D3:D20)</f>
        <v>1065.4163636363639</v>
      </c>
      <c r="E21" s="86">
        <f>+SUM(E3:E20)</f>
        <v>840.23000000000025</v>
      </c>
      <c r="F21" s="85" t="s">
        <v>237</v>
      </c>
      <c r="G21" s="85" t="s">
        <v>237</v>
      </c>
      <c r="H21" s="85" t="s">
        <v>237</v>
      </c>
      <c r="I21" s="85" t="s">
        <v>237</v>
      </c>
      <c r="J21" s="104">
        <f>+SUM(J3:J20)</f>
        <v>3045.4246174899995</v>
      </c>
      <c r="K21" s="82">
        <f t="shared" si="2"/>
        <v>0.78864003658834192</v>
      </c>
      <c r="L21" s="83">
        <f t="shared" si="3"/>
        <v>2.8584361207816307</v>
      </c>
      <c r="M21" s="78">
        <f>+MAX(M3:M13)</f>
        <v>4</v>
      </c>
    </row>
    <row r="22" spans="1:13" x14ac:dyDescent="0.2">
      <c r="D22" s="89">
        <v>1065.42</v>
      </c>
      <c r="E22" s="145">
        <v>840.2</v>
      </c>
      <c r="J22" s="70">
        <v>3045.4</v>
      </c>
    </row>
    <row r="23" spans="1:13" x14ac:dyDescent="0.2">
      <c r="D23" s="123"/>
    </row>
  </sheetData>
  <mergeCells count="10">
    <mergeCell ref="N1:N2"/>
    <mergeCell ref="L1:L2"/>
    <mergeCell ref="M1:M2"/>
    <mergeCell ref="A3:A20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E1B5-1EB7-4705-BCEC-847B27EA3FC6}">
  <dimension ref="A1:N23"/>
  <sheetViews>
    <sheetView zoomScale="115" zoomScaleNormal="115" workbookViewId="0">
      <selection activeCell="F33" sqref="F33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102</v>
      </c>
      <c r="B3" s="90" t="s">
        <v>539</v>
      </c>
      <c r="C3" s="78"/>
      <c r="D3" s="83">
        <f>105.93+0.12</f>
        <v>106.05000000000001</v>
      </c>
      <c r="E3" s="79">
        <f>+MAX(F3:I3)</f>
        <v>91.1</v>
      </c>
      <c r="F3" s="80">
        <v>83.957799559999998</v>
      </c>
      <c r="G3" s="80">
        <v>91.1</v>
      </c>
      <c r="H3" s="80">
        <v>91.1</v>
      </c>
      <c r="I3" s="80">
        <v>58.482941060000002</v>
      </c>
      <c r="J3" s="81">
        <f>+SUM(F3:I3)</f>
        <v>324.64074061999997</v>
      </c>
      <c r="K3" s="82">
        <f>+E3/D3</f>
        <v>0.85902876001885886</v>
      </c>
      <c r="L3" s="83">
        <f>+J3/D3</f>
        <v>3.0612045320132006</v>
      </c>
      <c r="M3" s="78">
        <v>4</v>
      </c>
      <c r="N3" s="78"/>
    </row>
    <row r="4" spans="1:14" x14ac:dyDescent="0.2">
      <c r="A4" s="342"/>
      <c r="B4" s="90" t="s">
        <v>540</v>
      </c>
      <c r="C4" s="78"/>
      <c r="D4" s="83">
        <f>5*16</f>
        <v>80</v>
      </c>
      <c r="E4" s="79">
        <f t="shared" ref="E4:E12" si="0">+MAX(F4:I4)</f>
        <v>70</v>
      </c>
      <c r="F4" s="80">
        <v>68.191100000000006</v>
      </c>
      <c r="G4" s="80">
        <v>70</v>
      </c>
      <c r="H4" s="80">
        <v>70</v>
      </c>
      <c r="I4" s="80">
        <v>41.475000000000001</v>
      </c>
      <c r="J4" s="81">
        <f t="shared" ref="J4:J12" si="1">+SUM(F4:I4)</f>
        <v>249.6661</v>
      </c>
      <c r="K4" s="82">
        <f t="shared" ref="K4:K13" si="2">+E4/D4</f>
        <v>0.875</v>
      </c>
      <c r="L4" s="83">
        <f t="shared" ref="L4:L13" si="3">+J4/D4</f>
        <v>3.1208262499999999</v>
      </c>
      <c r="M4" s="78">
        <v>4</v>
      </c>
      <c r="N4" s="78"/>
    </row>
    <row r="5" spans="1:14" x14ac:dyDescent="0.2">
      <c r="A5" s="342"/>
      <c r="B5" s="90" t="s">
        <v>541</v>
      </c>
      <c r="C5" s="78"/>
      <c r="D5" s="83">
        <f>D4</f>
        <v>80</v>
      </c>
      <c r="E5" s="79">
        <f t="shared" si="0"/>
        <v>70</v>
      </c>
      <c r="F5" s="80">
        <v>68.191100000000006</v>
      </c>
      <c r="G5" s="80">
        <v>70</v>
      </c>
      <c r="H5" s="80">
        <v>70</v>
      </c>
      <c r="I5" s="80">
        <v>41.475000000000001</v>
      </c>
      <c r="J5" s="81">
        <f t="shared" si="1"/>
        <v>249.6661</v>
      </c>
      <c r="K5" s="82">
        <f t="shared" si="2"/>
        <v>0.875</v>
      </c>
      <c r="L5" s="83">
        <f t="shared" si="3"/>
        <v>3.1208262499999999</v>
      </c>
      <c r="M5" s="78">
        <v>4</v>
      </c>
      <c r="N5" s="78"/>
    </row>
    <row r="6" spans="1:14" x14ac:dyDescent="0.2">
      <c r="A6" s="342"/>
      <c r="B6" s="90" t="s">
        <v>542</v>
      </c>
      <c r="C6" s="78"/>
      <c r="D6" s="83">
        <f>D5</f>
        <v>80</v>
      </c>
      <c r="E6" s="79">
        <f t="shared" si="0"/>
        <v>70</v>
      </c>
      <c r="F6" s="80">
        <v>68.191100000000006</v>
      </c>
      <c r="G6" s="80">
        <v>70</v>
      </c>
      <c r="H6" s="80">
        <v>70</v>
      </c>
      <c r="I6" s="80">
        <v>36.824750000000002</v>
      </c>
      <c r="J6" s="81">
        <f t="shared" si="1"/>
        <v>245.01585</v>
      </c>
      <c r="K6" s="82">
        <f t="shared" si="2"/>
        <v>0.875</v>
      </c>
      <c r="L6" s="83">
        <f t="shared" si="3"/>
        <v>3.0626981249999998</v>
      </c>
      <c r="M6" s="78">
        <v>4</v>
      </c>
      <c r="N6" s="78"/>
    </row>
    <row r="7" spans="1:14" x14ac:dyDescent="0.2">
      <c r="A7" s="342"/>
      <c r="B7" s="90" t="s">
        <v>543</v>
      </c>
      <c r="C7" s="78"/>
      <c r="D7" s="83">
        <f>7*16</f>
        <v>112</v>
      </c>
      <c r="E7" s="79">
        <f t="shared" si="0"/>
        <v>70</v>
      </c>
      <c r="F7" s="80">
        <v>68.408649999999994</v>
      </c>
      <c r="G7" s="80">
        <v>70</v>
      </c>
      <c r="H7" s="80">
        <v>70</v>
      </c>
      <c r="I7" s="80">
        <v>36.725000000000001</v>
      </c>
      <c r="J7" s="81">
        <f t="shared" si="1"/>
        <v>245.13364999999999</v>
      </c>
      <c r="K7" s="82">
        <f t="shared" si="2"/>
        <v>0.625</v>
      </c>
      <c r="L7" s="83">
        <f t="shared" si="3"/>
        <v>2.1886933035714287</v>
      </c>
      <c r="M7" s="78">
        <v>4</v>
      </c>
      <c r="N7" s="78"/>
    </row>
    <row r="8" spans="1:14" x14ac:dyDescent="0.2">
      <c r="A8" s="342"/>
      <c r="B8" s="90" t="s">
        <v>544</v>
      </c>
      <c r="C8" s="78"/>
      <c r="D8" s="83">
        <f>7*16.3</f>
        <v>114.10000000000001</v>
      </c>
      <c r="E8" s="79">
        <f t="shared" si="0"/>
        <v>71.5</v>
      </c>
      <c r="F8" s="80">
        <v>69.900000000000006</v>
      </c>
      <c r="G8" s="80">
        <v>71.5</v>
      </c>
      <c r="H8" s="80">
        <v>71.5</v>
      </c>
      <c r="I8" s="80">
        <v>36.700000000000003</v>
      </c>
      <c r="J8" s="81">
        <f t="shared" si="1"/>
        <v>249.60000000000002</v>
      </c>
      <c r="K8" s="82">
        <f t="shared" si="2"/>
        <v>0.62664329535495178</v>
      </c>
      <c r="L8" s="83">
        <f t="shared" si="3"/>
        <v>2.1875547765118317</v>
      </c>
      <c r="M8" s="78">
        <v>4</v>
      </c>
      <c r="N8" s="78"/>
    </row>
    <row r="9" spans="1:14" x14ac:dyDescent="0.2">
      <c r="A9" s="342"/>
      <c r="B9" s="90" t="s">
        <v>545</v>
      </c>
      <c r="C9" s="78"/>
      <c r="D9" s="83">
        <f>5*16.3</f>
        <v>81.5</v>
      </c>
      <c r="E9" s="79">
        <f t="shared" si="0"/>
        <v>71.5</v>
      </c>
      <c r="F9" s="80">
        <v>69.7</v>
      </c>
      <c r="G9" s="80">
        <v>71.5</v>
      </c>
      <c r="H9" s="80">
        <v>71.5</v>
      </c>
      <c r="I9" s="80">
        <v>36.799999999999997</v>
      </c>
      <c r="J9" s="81">
        <f t="shared" si="1"/>
        <v>249.5</v>
      </c>
      <c r="K9" s="82">
        <f t="shared" si="2"/>
        <v>0.87730061349693256</v>
      </c>
      <c r="L9" s="83">
        <f t="shared" si="3"/>
        <v>3.0613496932515338</v>
      </c>
      <c r="M9" s="78">
        <v>4</v>
      </c>
      <c r="N9" s="78"/>
    </row>
    <row r="10" spans="1:14" x14ac:dyDescent="0.2">
      <c r="A10" s="342"/>
      <c r="B10" s="90" t="s">
        <v>546</v>
      </c>
      <c r="C10" s="78"/>
      <c r="D10" s="83">
        <f>D9</f>
        <v>81.5</v>
      </c>
      <c r="E10" s="79">
        <f t="shared" si="0"/>
        <v>71.5</v>
      </c>
      <c r="F10" s="80">
        <v>69.7</v>
      </c>
      <c r="G10" s="80">
        <v>71.5</v>
      </c>
      <c r="H10" s="80">
        <v>71.5</v>
      </c>
      <c r="I10" s="80">
        <v>41.5</v>
      </c>
      <c r="J10" s="81">
        <f t="shared" si="1"/>
        <v>254.2</v>
      </c>
      <c r="K10" s="82">
        <f t="shared" si="2"/>
        <v>0.87730061349693256</v>
      </c>
      <c r="L10" s="83">
        <f t="shared" si="3"/>
        <v>3.1190184049079752</v>
      </c>
      <c r="M10" s="78">
        <v>4</v>
      </c>
      <c r="N10" s="78"/>
    </row>
    <row r="11" spans="1:14" x14ac:dyDescent="0.2">
      <c r="A11" s="342"/>
      <c r="B11" s="90" t="s">
        <v>547</v>
      </c>
      <c r="C11" s="78"/>
      <c r="D11" s="83">
        <f>D10</f>
        <v>81.5</v>
      </c>
      <c r="E11" s="79">
        <f t="shared" si="0"/>
        <v>71.5</v>
      </c>
      <c r="F11" s="80">
        <v>69.7</v>
      </c>
      <c r="G11" s="80">
        <v>71.5</v>
      </c>
      <c r="H11" s="80">
        <v>71.5</v>
      </c>
      <c r="I11" s="80">
        <v>41.5</v>
      </c>
      <c r="J11" s="81">
        <f t="shared" si="1"/>
        <v>254.2</v>
      </c>
      <c r="K11" s="82">
        <f t="shared" si="2"/>
        <v>0.87730061349693256</v>
      </c>
      <c r="L11" s="83">
        <f t="shared" si="3"/>
        <v>3.1190184049079752</v>
      </c>
      <c r="M11" s="78">
        <v>4</v>
      </c>
      <c r="N11" s="78"/>
    </row>
    <row r="12" spans="1:14" x14ac:dyDescent="0.2">
      <c r="A12" s="342"/>
      <c r="B12" s="90" t="s">
        <v>548</v>
      </c>
      <c r="C12" s="78"/>
      <c r="D12" s="83">
        <f>108.96+0.12</f>
        <v>109.08</v>
      </c>
      <c r="E12" s="79">
        <f t="shared" si="0"/>
        <v>94.7</v>
      </c>
      <c r="F12" s="80">
        <v>86</v>
      </c>
      <c r="G12" s="80">
        <v>94.7</v>
      </c>
      <c r="H12" s="80">
        <v>94.7</v>
      </c>
      <c r="I12" s="80">
        <v>60.9</v>
      </c>
      <c r="J12" s="81">
        <f t="shared" si="1"/>
        <v>336.29999999999995</v>
      </c>
      <c r="K12" s="82">
        <f t="shared" si="2"/>
        <v>0.8681701503483682</v>
      </c>
      <c r="L12" s="83">
        <f t="shared" si="3"/>
        <v>3.0830583058305825</v>
      </c>
      <c r="M12" s="78">
        <v>4</v>
      </c>
      <c r="N12" s="78"/>
    </row>
    <row r="13" spans="1:14" x14ac:dyDescent="0.2">
      <c r="A13" s="76" t="s">
        <v>225</v>
      </c>
      <c r="B13" s="92">
        <v>10</v>
      </c>
      <c r="C13" s="78"/>
      <c r="D13" s="83">
        <f>+SUM(D3:D12)</f>
        <v>925.73</v>
      </c>
      <c r="E13" s="78">
        <f>+SUM(E3:E12)</f>
        <v>751.80000000000007</v>
      </c>
      <c r="F13" s="85" t="s">
        <v>237</v>
      </c>
      <c r="G13" s="85" t="s">
        <v>237</v>
      </c>
      <c r="H13" s="85" t="s">
        <v>237</v>
      </c>
      <c r="I13" s="85" t="s">
        <v>237</v>
      </c>
      <c r="J13" s="86">
        <f>+SUM(J3:J12)</f>
        <v>2657.9224406200001</v>
      </c>
      <c r="K13" s="82">
        <f t="shared" si="2"/>
        <v>0.81211584371252965</v>
      </c>
      <c r="L13" s="83">
        <f t="shared" si="3"/>
        <v>2.8711637741242049</v>
      </c>
      <c r="M13" s="78">
        <f>+MAX(M3:M12)</f>
        <v>4</v>
      </c>
      <c r="N13" s="78"/>
    </row>
    <row r="14" spans="1:14" x14ac:dyDescent="0.2">
      <c r="D14" s="70">
        <v>925.73</v>
      </c>
      <c r="J14" s="70">
        <v>2657.9</v>
      </c>
      <c r="N14" s="78"/>
    </row>
    <row r="23" spans="8:8" x14ac:dyDescent="0.2">
      <c r="H23" s="89" t="s">
        <v>631</v>
      </c>
    </row>
  </sheetData>
  <mergeCells count="10">
    <mergeCell ref="N1:N2"/>
    <mergeCell ref="L1:L2"/>
    <mergeCell ref="M1:M2"/>
    <mergeCell ref="A3:A1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7D97-2B11-446A-9B56-4C2717B3BC91}">
  <dimension ref="A1:P17"/>
  <sheetViews>
    <sheetView zoomScale="115" zoomScaleNormal="115" workbookViewId="0">
      <selection activeCell="L30" sqref="L3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6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6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6" x14ac:dyDescent="0.2">
      <c r="A3" s="343" t="s">
        <v>105</v>
      </c>
      <c r="B3" s="90" t="s">
        <v>549</v>
      </c>
      <c r="C3" s="78"/>
      <c r="D3" s="83">
        <f>7*16</f>
        <v>112</v>
      </c>
      <c r="E3" s="106">
        <f>+MAX(F3:I3)</f>
        <v>70</v>
      </c>
      <c r="F3" s="80">
        <v>68.400000000000006</v>
      </c>
      <c r="G3" s="80">
        <v>70</v>
      </c>
      <c r="H3" s="80">
        <v>70</v>
      </c>
      <c r="I3" s="80">
        <v>36.700000000000003</v>
      </c>
      <c r="J3" s="81">
        <f>+SUM(F3:I3)</f>
        <v>245.10000000000002</v>
      </c>
      <c r="K3" s="82">
        <f>+E3/D3</f>
        <v>0.625</v>
      </c>
      <c r="L3" s="83">
        <f>+J3/D3</f>
        <v>2.1883928571428575</v>
      </c>
      <c r="M3" s="78">
        <v>4</v>
      </c>
      <c r="N3" s="78"/>
      <c r="P3" s="89">
        <v>245.10000000000002</v>
      </c>
    </row>
    <row r="4" spans="1:16" x14ac:dyDescent="0.2">
      <c r="A4" s="341"/>
      <c r="B4" s="90" t="s">
        <v>550</v>
      </c>
      <c r="C4" s="78"/>
      <c r="D4" s="83">
        <f>5*16</f>
        <v>80</v>
      </c>
      <c r="E4" s="106">
        <f t="shared" ref="E4:E13" si="0">+MAX(F4:I4)</f>
        <v>70</v>
      </c>
      <c r="F4" s="80">
        <v>68.19</v>
      </c>
      <c r="G4" s="80">
        <v>70</v>
      </c>
      <c r="H4" s="80">
        <v>70</v>
      </c>
      <c r="I4" s="80">
        <v>36.9</v>
      </c>
      <c r="J4" s="81">
        <f t="shared" ref="J4:J13" si="1">+SUM(F4:I4)</f>
        <v>245.09</v>
      </c>
      <c r="K4" s="82">
        <f t="shared" ref="K4:K13" si="2">+E4/D4</f>
        <v>0.875</v>
      </c>
      <c r="L4" s="83">
        <f t="shared" ref="L4:L13" si="3">+J4/D4</f>
        <v>3.063625</v>
      </c>
      <c r="M4" s="78">
        <v>4</v>
      </c>
      <c r="N4" s="78"/>
      <c r="P4" s="89">
        <v>245.09</v>
      </c>
    </row>
    <row r="5" spans="1:16" x14ac:dyDescent="0.2">
      <c r="A5" s="341"/>
      <c r="B5" s="90" t="s">
        <v>551</v>
      </c>
      <c r="C5" s="78"/>
      <c r="D5" s="83">
        <f>D4</f>
        <v>80</v>
      </c>
      <c r="E5" s="106">
        <f>+MAX(F5:I5)</f>
        <v>70</v>
      </c>
      <c r="F5" s="80">
        <v>68.19</v>
      </c>
      <c r="G5" s="80">
        <v>70</v>
      </c>
      <c r="H5" s="80">
        <v>70</v>
      </c>
      <c r="I5" s="80">
        <v>41.47</v>
      </c>
      <c r="J5" s="81">
        <f t="shared" si="1"/>
        <v>249.66</v>
      </c>
      <c r="K5" s="82">
        <f t="shared" si="2"/>
        <v>0.875</v>
      </c>
      <c r="L5" s="83">
        <f t="shared" si="3"/>
        <v>3.1207500000000001</v>
      </c>
      <c r="M5" s="78">
        <v>4</v>
      </c>
      <c r="N5" s="78"/>
      <c r="P5" s="89">
        <v>249.66</v>
      </c>
    </row>
    <row r="6" spans="1:16" x14ac:dyDescent="0.2">
      <c r="A6" s="341"/>
      <c r="B6" s="90" t="s">
        <v>552</v>
      </c>
      <c r="C6" s="78"/>
      <c r="D6" s="83">
        <f>D5</f>
        <v>80</v>
      </c>
      <c r="E6" s="106">
        <f t="shared" si="0"/>
        <v>70</v>
      </c>
      <c r="F6" s="80">
        <v>68.19</v>
      </c>
      <c r="G6" s="80">
        <v>70</v>
      </c>
      <c r="H6" s="80">
        <v>70</v>
      </c>
      <c r="I6" s="80">
        <v>41.47</v>
      </c>
      <c r="J6" s="81">
        <f t="shared" si="1"/>
        <v>249.66</v>
      </c>
      <c r="K6" s="82">
        <f t="shared" si="2"/>
        <v>0.875</v>
      </c>
      <c r="L6" s="83">
        <f t="shared" si="3"/>
        <v>3.1207500000000001</v>
      </c>
      <c r="M6" s="78">
        <v>4</v>
      </c>
      <c r="N6" s="78"/>
      <c r="P6" s="89">
        <v>249.66</v>
      </c>
    </row>
    <row r="7" spans="1:16" x14ac:dyDescent="0.2">
      <c r="A7" s="341"/>
      <c r="B7" s="90" t="s">
        <v>553</v>
      </c>
      <c r="C7" s="78"/>
      <c r="D7" s="83">
        <f>D6</f>
        <v>80</v>
      </c>
      <c r="E7" s="106">
        <f t="shared" si="0"/>
        <v>70</v>
      </c>
      <c r="F7" s="80">
        <v>68.19</v>
      </c>
      <c r="G7" s="80">
        <v>70</v>
      </c>
      <c r="H7" s="80">
        <v>70</v>
      </c>
      <c r="I7" s="80">
        <v>36.9</v>
      </c>
      <c r="J7" s="81">
        <f t="shared" si="1"/>
        <v>245.09</v>
      </c>
      <c r="K7" s="82">
        <f t="shared" si="2"/>
        <v>0.875</v>
      </c>
      <c r="L7" s="83">
        <f t="shared" si="3"/>
        <v>3.063625</v>
      </c>
      <c r="M7" s="78">
        <v>4</v>
      </c>
      <c r="N7" s="78"/>
      <c r="P7" s="89">
        <v>245.09</v>
      </c>
    </row>
    <row r="8" spans="1:16" x14ac:dyDescent="0.2">
      <c r="A8" s="341"/>
      <c r="B8" s="90" t="s">
        <v>554</v>
      </c>
      <c r="C8" s="78"/>
      <c r="D8" s="83">
        <f>8.5*16</f>
        <v>136</v>
      </c>
      <c r="E8" s="106">
        <f t="shared" si="0"/>
        <v>91</v>
      </c>
      <c r="F8" s="80">
        <v>88.66</v>
      </c>
      <c r="G8" s="80">
        <v>91</v>
      </c>
      <c r="H8" s="80">
        <v>91</v>
      </c>
      <c r="I8" s="80">
        <v>47.7</v>
      </c>
      <c r="J8" s="81">
        <f t="shared" si="1"/>
        <v>318.35999999999996</v>
      </c>
      <c r="K8" s="82">
        <f t="shared" si="2"/>
        <v>0.66911764705882348</v>
      </c>
      <c r="L8" s="83">
        <f t="shared" si="3"/>
        <v>2.340882352941176</v>
      </c>
      <c r="M8" s="78">
        <v>4</v>
      </c>
      <c r="N8" s="78"/>
      <c r="P8" s="89">
        <v>318.35999999999996</v>
      </c>
    </row>
    <row r="9" spans="1:16" x14ac:dyDescent="0.2">
      <c r="A9" s="341"/>
      <c r="B9" s="90" t="s">
        <v>555</v>
      </c>
      <c r="C9" s="78"/>
      <c r="D9" s="83">
        <f>6.5*14</f>
        <v>91</v>
      </c>
      <c r="E9" s="106">
        <f t="shared" si="0"/>
        <v>54</v>
      </c>
      <c r="F9" s="80">
        <v>52.66</v>
      </c>
      <c r="G9" s="80">
        <v>54</v>
      </c>
      <c r="H9" s="80">
        <v>54</v>
      </c>
      <c r="I9" s="80">
        <v>27.85</v>
      </c>
      <c r="J9" s="81">
        <f t="shared" si="1"/>
        <v>188.51</v>
      </c>
      <c r="K9" s="82">
        <f t="shared" si="2"/>
        <v>0.59340659340659341</v>
      </c>
      <c r="L9" s="83">
        <f t="shared" si="3"/>
        <v>2.0715384615384616</v>
      </c>
      <c r="M9" s="78">
        <v>4</v>
      </c>
      <c r="N9" s="78"/>
      <c r="P9" s="89">
        <v>188.51</v>
      </c>
    </row>
    <row r="10" spans="1:16" x14ac:dyDescent="0.2">
      <c r="A10" s="341"/>
      <c r="B10" s="90" t="s">
        <v>556</v>
      </c>
      <c r="C10" s="78"/>
      <c r="D10" s="83">
        <f>4.5*14</f>
        <v>63</v>
      </c>
      <c r="E10" s="106">
        <f t="shared" si="0"/>
        <v>54</v>
      </c>
      <c r="F10" s="80">
        <v>52.4</v>
      </c>
      <c r="G10" s="80">
        <v>54</v>
      </c>
      <c r="H10" s="80">
        <v>54</v>
      </c>
      <c r="I10" s="80">
        <v>32.1</v>
      </c>
      <c r="J10" s="81">
        <f t="shared" si="1"/>
        <v>192.5</v>
      </c>
      <c r="K10" s="82">
        <f t="shared" si="2"/>
        <v>0.8571428571428571</v>
      </c>
      <c r="L10" s="83">
        <f t="shared" si="3"/>
        <v>3.0555555555555554</v>
      </c>
      <c r="M10" s="78">
        <v>4</v>
      </c>
      <c r="N10" s="78"/>
      <c r="P10" s="89">
        <v>192.5</v>
      </c>
    </row>
    <row r="11" spans="1:16" x14ac:dyDescent="0.2">
      <c r="A11" s="341"/>
      <c r="B11" s="90" t="s">
        <v>557</v>
      </c>
      <c r="C11" s="78"/>
      <c r="D11" s="83">
        <f>D10</f>
        <v>63</v>
      </c>
      <c r="E11" s="106">
        <f t="shared" si="0"/>
        <v>54</v>
      </c>
      <c r="F11" s="80">
        <v>52.445599999999999</v>
      </c>
      <c r="G11" s="80">
        <v>54</v>
      </c>
      <c r="H11" s="80">
        <v>54</v>
      </c>
      <c r="I11" s="80">
        <v>28</v>
      </c>
      <c r="J11" s="81">
        <f t="shared" si="1"/>
        <v>188.44560000000001</v>
      </c>
      <c r="K11" s="82">
        <f t="shared" si="2"/>
        <v>0.8571428571428571</v>
      </c>
      <c r="L11" s="83">
        <f t="shared" si="3"/>
        <v>2.9912000000000001</v>
      </c>
      <c r="M11" s="78">
        <v>4</v>
      </c>
      <c r="N11" s="78"/>
      <c r="P11" s="89">
        <v>188.44560000000001</v>
      </c>
    </row>
    <row r="12" spans="1:16" x14ac:dyDescent="0.2">
      <c r="A12" s="341"/>
      <c r="B12" s="90" t="s">
        <v>558</v>
      </c>
      <c r="C12" s="78"/>
      <c r="D12" s="83">
        <f>D11</f>
        <v>63</v>
      </c>
      <c r="E12" s="106">
        <f t="shared" si="0"/>
        <v>54</v>
      </c>
      <c r="F12" s="80">
        <v>52.445599999999999</v>
      </c>
      <c r="G12" s="80">
        <v>54</v>
      </c>
      <c r="H12" s="80">
        <v>54</v>
      </c>
      <c r="I12" s="80">
        <v>28.02</v>
      </c>
      <c r="J12" s="81">
        <f t="shared" si="1"/>
        <v>188.46560000000002</v>
      </c>
      <c r="K12" s="82">
        <f t="shared" si="2"/>
        <v>0.8571428571428571</v>
      </c>
      <c r="L12" s="83">
        <f t="shared" si="3"/>
        <v>2.9915174603174606</v>
      </c>
      <c r="M12" s="78">
        <v>4</v>
      </c>
      <c r="N12" s="78"/>
      <c r="P12" s="89">
        <v>188.46560000000002</v>
      </c>
    </row>
    <row r="13" spans="1:16" x14ac:dyDescent="0.2">
      <c r="A13" s="341"/>
      <c r="B13" s="90" t="s">
        <v>559</v>
      </c>
      <c r="C13" s="78"/>
      <c r="D13" s="83">
        <f>D12</f>
        <v>63</v>
      </c>
      <c r="E13" s="106">
        <f t="shared" si="0"/>
        <v>54</v>
      </c>
      <c r="F13" s="80">
        <v>52.4</v>
      </c>
      <c r="G13" s="80">
        <v>54</v>
      </c>
      <c r="H13" s="80">
        <v>54</v>
      </c>
      <c r="I13" s="80">
        <v>32.1</v>
      </c>
      <c r="J13" s="81">
        <f t="shared" si="1"/>
        <v>192.5</v>
      </c>
      <c r="K13" s="82">
        <f t="shared" si="2"/>
        <v>0.8571428571428571</v>
      </c>
      <c r="L13" s="83">
        <f t="shared" si="3"/>
        <v>3.0555555555555554</v>
      </c>
      <c r="M13" s="78">
        <v>4</v>
      </c>
      <c r="N13" s="78"/>
      <c r="P13" s="89">
        <v>192.5</v>
      </c>
    </row>
    <row r="14" spans="1:16" x14ac:dyDescent="0.2">
      <c r="A14" s="341"/>
      <c r="B14" s="90" t="s">
        <v>560</v>
      </c>
      <c r="C14" s="78"/>
      <c r="D14" s="83">
        <f>D13</f>
        <v>63</v>
      </c>
      <c r="E14" s="106">
        <f>+MAX(F14:I14)</f>
        <v>54</v>
      </c>
      <c r="F14" s="80">
        <v>52.4</v>
      </c>
      <c r="G14" s="80">
        <v>54</v>
      </c>
      <c r="H14" s="80">
        <v>54</v>
      </c>
      <c r="I14" s="80">
        <v>32.1</v>
      </c>
      <c r="J14" s="81">
        <f>+SUM(F14:I14)</f>
        <v>192.5</v>
      </c>
      <c r="K14" s="82">
        <f>+E14/D14</f>
        <v>0.8571428571428571</v>
      </c>
      <c r="L14" s="83">
        <f>+J14/D14</f>
        <v>3.0555555555555554</v>
      </c>
      <c r="M14" s="78">
        <v>4</v>
      </c>
      <c r="N14" s="78"/>
      <c r="P14" s="89">
        <v>192.5</v>
      </c>
    </row>
    <row r="15" spans="1:16" x14ac:dyDescent="0.2">
      <c r="A15" s="344"/>
      <c r="B15" s="90" t="s">
        <v>561</v>
      </c>
      <c r="C15" s="78"/>
      <c r="D15" s="147">
        <f>6.5*14</f>
        <v>91</v>
      </c>
      <c r="E15" s="106">
        <f>+MAX(F15:I15)</f>
        <v>54</v>
      </c>
      <c r="F15" s="80">
        <v>52.66675</v>
      </c>
      <c r="G15" s="80">
        <v>54</v>
      </c>
      <c r="H15" s="80">
        <v>54</v>
      </c>
      <c r="I15" s="80">
        <v>27.855</v>
      </c>
      <c r="J15" s="81">
        <f>+SUM(F15:I15)</f>
        <v>188.52175</v>
      </c>
      <c r="K15" s="82">
        <f>+E15/D15</f>
        <v>0.59340659340659341</v>
      </c>
      <c r="L15" s="83">
        <f>+J15/D15</f>
        <v>2.0716675824175823</v>
      </c>
      <c r="M15" s="78">
        <v>4</v>
      </c>
      <c r="P15" s="89">
        <v>188.52175</v>
      </c>
    </row>
    <row r="16" spans="1:16" x14ac:dyDescent="0.2">
      <c r="A16" s="76" t="s">
        <v>225</v>
      </c>
      <c r="B16" s="92">
        <v>13</v>
      </c>
      <c r="C16" s="79"/>
      <c r="D16" s="148">
        <f>+SUM(D3:D15)</f>
        <v>1065</v>
      </c>
      <c r="E16" s="81">
        <f>+SUM(E3:E15)</f>
        <v>819</v>
      </c>
      <c r="F16" s="85" t="s">
        <v>237</v>
      </c>
      <c r="G16" s="85" t="s">
        <v>237</v>
      </c>
      <c r="H16" s="85" t="s">
        <v>237</v>
      </c>
      <c r="I16" s="85" t="s">
        <v>237</v>
      </c>
      <c r="J16" s="86">
        <f>+SUM(J3:J15)</f>
        <v>2884.4029499999997</v>
      </c>
      <c r="K16" s="82">
        <f>+E16/D16</f>
        <v>0.76901408450704223</v>
      </c>
      <c r="L16" s="83">
        <f>+J16/D16</f>
        <v>2.7083595774647886</v>
      </c>
      <c r="M16" s="78">
        <f>+MAX(M3:M13)</f>
        <v>4</v>
      </c>
    </row>
    <row r="17" spans="4:16" x14ac:dyDescent="0.2">
      <c r="D17" s="146">
        <v>1065</v>
      </c>
      <c r="J17" s="70">
        <v>2884.4</v>
      </c>
      <c r="P17" s="116">
        <f>+SUM(P3:P15)</f>
        <v>2884.4029499999997</v>
      </c>
    </row>
  </sheetData>
  <mergeCells count="10">
    <mergeCell ref="N1:N2"/>
    <mergeCell ref="A3:A15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99AC-1779-40F1-BC5C-05FF50CE9545}">
  <dimension ref="A1:N14"/>
  <sheetViews>
    <sheetView zoomScale="115" zoomScaleNormal="115" workbookViewId="0">
      <selection activeCell="L20" sqref="L20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108</v>
      </c>
      <c r="B3" s="90" t="s">
        <v>562</v>
      </c>
      <c r="C3" s="78"/>
      <c r="D3" s="83">
        <f>7*15</f>
        <v>105</v>
      </c>
      <c r="E3" s="106">
        <f>+MAX(F3:I3)</f>
        <v>65</v>
      </c>
      <c r="F3" s="135">
        <v>63.4</v>
      </c>
      <c r="G3" s="135">
        <v>65</v>
      </c>
      <c r="H3" s="135">
        <v>65</v>
      </c>
      <c r="I3" s="135">
        <v>34.200000000000003</v>
      </c>
      <c r="J3" s="91">
        <f>+SUM(F3:I3)</f>
        <v>227.60000000000002</v>
      </c>
      <c r="K3" s="82">
        <f>+E3/D3</f>
        <v>0.61904761904761907</v>
      </c>
      <c r="L3" s="83">
        <f>+J3/D3</f>
        <v>2.167619047619048</v>
      </c>
      <c r="M3" s="78">
        <v>4</v>
      </c>
      <c r="N3" s="78"/>
    </row>
    <row r="4" spans="1:14" x14ac:dyDescent="0.2">
      <c r="A4" s="342"/>
      <c r="B4" s="90" t="s">
        <v>563</v>
      </c>
      <c r="C4" s="78"/>
      <c r="D4" s="83">
        <f>5*15</f>
        <v>75</v>
      </c>
      <c r="E4" s="106">
        <f t="shared" ref="E4:E8" si="0">+MAX(F4:I4)</f>
        <v>65</v>
      </c>
      <c r="F4" s="135">
        <v>63.1</v>
      </c>
      <c r="G4" s="135">
        <v>65</v>
      </c>
      <c r="H4" s="135">
        <v>65</v>
      </c>
      <c r="I4" s="135">
        <v>39</v>
      </c>
      <c r="J4" s="91">
        <f t="shared" ref="J4:J8" si="1">+SUM(F4:I4)</f>
        <v>232.1</v>
      </c>
      <c r="K4" s="82">
        <f t="shared" ref="K4:K9" si="2">+E4/D4</f>
        <v>0.8666666666666667</v>
      </c>
      <c r="L4" s="83">
        <f t="shared" ref="L4:L9" si="3">+J4/D4</f>
        <v>3.0946666666666665</v>
      </c>
      <c r="M4" s="78">
        <v>4</v>
      </c>
      <c r="N4" s="78"/>
    </row>
    <row r="5" spans="1:14" x14ac:dyDescent="0.2">
      <c r="A5" s="342"/>
      <c r="B5" s="90" t="s">
        <v>564</v>
      </c>
      <c r="C5" s="78"/>
      <c r="D5" s="83">
        <f>D3</f>
        <v>105</v>
      </c>
      <c r="E5" s="106">
        <f t="shared" si="0"/>
        <v>65</v>
      </c>
      <c r="F5" s="135">
        <v>63.4</v>
      </c>
      <c r="G5" s="135">
        <v>65</v>
      </c>
      <c r="H5" s="135">
        <v>65</v>
      </c>
      <c r="I5" s="135">
        <v>34.200000000000003</v>
      </c>
      <c r="J5" s="91">
        <f t="shared" si="1"/>
        <v>227.60000000000002</v>
      </c>
      <c r="K5" s="82">
        <f t="shared" si="2"/>
        <v>0.61904761904761907</v>
      </c>
      <c r="L5" s="83">
        <f t="shared" si="3"/>
        <v>2.167619047619048</v>
      </c>
      <c r="M5" s="78">
        <v>4</v>
      </c>
      <c r="N5" s="78"/>
    </row>
    <row r="6" spans="1:14" x14ac:dyDescent="0.2">
      <c r="A6" s="342"/>
      <c r="B6" s="90" t="s">
        <v>565</v>
      </c>
      <c r="C6" s="78"/>
      <c r="D6" s="83">
        <f>D5</f>
        <v>105</v>
      </c>
      <c r="E6" s="106">
        <f t="shared" si="0"/>
        <v>65</v>
      </c>
      <c r="F6" s="135">
        <v>63.4</v>
      </c>
      <c r="G6" s="135">
        <v>65</v>
      </c>
      <c r="H6" s="135">
        <v>65</v>
      </c>
      <c r="I6" s="135">
        <v>34.200000000000003</v>
      </c>
      <c r="J6" s="91">
        <f t="shared" si="1"/>
        <v>227.60000000000002</v>
      </c>
      <c r="K6" s="82">
        <f t="shared" si="2"/>
        <v>0.61904761904761907</v>
      </c>
      <c r="L6" s="83">
        <f t="shared" si="3"/>
        <v>2.167619047619048</v>
      </c>
      <c r="M6" s="78">
        <v>4</v>
      </c>
      <c r="N6" s="78"/>
    </row>
    <row r="7" spans="1:14" x14ac:dyDescent="0.2">
      <c r="A7" s="342"/>
      <c r="B7" s="90" t="s">
        <v>566</v>
      </c>
      <c r="C7" s="78"/>
      <c r="D7" s="83">
        <f>D4</f>
        <v>75</v>
      </c>
      <c r="E7" s="106">
        <f t="shared" si="0"/>
        <v>65</v>
      </c>
      <c r="F7" s="135">
        <v>63.1</v>
      </c>
      <c r="G7" s="135">
        <v>65</v>
      </c>
      <c r="H7" s="135">
        <v>65</v>
      </c>
      <c r="I7" s="135">
        <v>39</v>
      </c>
      <c r="J7" s="91">
        <f t="shared" si="1"/>
        <v>232.1</v>
      </c>
      <c r="K7" s="82">
        <f t="shared" si="2"/>
        <v>0.8666666666666667</v>
      </c>
      <c r="L7" s="83">
        <f t="shared" si="3"/>
        <v>3.0946666666666665</v>
      </c>
      <c r="M7" s="78">
        <v>4</v>
      </c>
      <c r="N7" s="78"/>
    </row>
    <row r="8" spans="1:14" x14ac:dyDescent="0.2">
      <c r="A8" s="342"/>
      <c r="B8" s="90" t="s">
        <v>567</v>
      </c>
      <c r="C8" s="78"/>
      <c r="D8" s="147">
        <f>D6</f>
        <v>105</v>
      </c>
      <c r="E8" s="106">
        <f t="shared" si="0"/>
        <v>65</v>
      </c>
      <c r="F8" s="135">
        <v>63.4</v>
      </c>
      <c r="G8" s="135">
        <v>65</v>
      </c>
      <c r="H8" s="135">
        <v>65</v>
      </c>
      <c r="I8" s="135">
        <v>34.200000000000003</v>
      </c>
      <c r="J8" s="91">
        <f t="shared" si="1"/>
        <v>227.60000000000002</v>
      </c>
      <c r="K8" s="82">
        <f t="shared" si="2"/>
        <v>0.61904761904761907</v>
      </c>
      <c r="L8" s="83">
        <f t="shared" si="3"/>
        <v>2.167619047619048</v>
      </c>
      <c r="M8" s="78">
        <v>4</v>
      </c>
      <c r="N8" s="78"/>
    </row>
    <row r="9" spans="1:14" x14ac:dyDescent="0.2">
      <c r="A9" s="76" t="s">
        <v>225</v>
      </c>
      <c r="B9" s="92">
        <v>6</v>
      </c>
      <c r="C9" s="79"/>
      <c r="D9" s="148">
        <f>+SUM(D3:D8)</f>
        <v>570</v>
      </c>
      <c r="E9" s="81">
        <f>+SUM(E3:E8)</f>
        <v>390</v>
      </c>
      <c r="F9" s="85" t="s">
        <v>237</v>
      </c>
      <c r="G9" s="85" t="s">
        <v>237</v>
      </c>
      <c r="H9" s="85" t="s">
        <v>237</v>
      </c>
      <c r="I9" s="85" t="s">
        <v>237</v>
      </c>
      <c r="J9" s="78">
        <f>+SUM(J3:J8)</f>
        <v>1374.6</v>
      </c>
      <c r="K9" s="82">
        <f t="shared" si="2"/>
        <v>0.68421052631578949</v>
      </c>
      <c r="L9" s="83">
        <f t="shared" si="3"/>
        <v>2.411578947368421</v>
      </c>
      <c r="M9" s="78">
        <f>+MAX(M3:M8)</f>
        <v>4</v>
      </c>
      <c r="N9" s="78"/>
    </row>
    <row r="10" spans="1:14" x14ac:dyDescent="0.2">
      <c r="D10" s="149">
        <v>570</v>
      </c>
      <c r="J10" s="70">
        <v>1374.6</v>
      </c>
      <c r="N10" s="70"/>
    </row>
    <row r="11" spans="1:14" x14ac:dyDescent="0.2">
      <c r="N11" s="70"/>
    </row>
    <row r="12" spans="1:14" x14ac:dyDescent="0.2">
      <c r="N12" s="70"/>
    </row>
    <row r="13" spans="1:14" x14ac:dyDescent="0.2">
      <c r="N13" s="70"/>
    </row>
    <row r="14" spans="1:14" x14ac:dyDescent="0.2">
      <c r="N14" s="70"/>
    </row>
  </sheetData>
  <mergeCells count="10">
    <mergeCell ref="N1:N2"/>
    <mergeCell ref="L1:L2"/>
    <mergeCell ref="M1:M2"/>
    <mergeCell ref="A3:A8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7173-670E-4829-9FC2-860E34008AE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C895-D193-4BC2-8596-9666AEA9CE23}">
  <dimension ref="A1:N5"/>
  <sheetViews>
    <sheetView workbookViewId="0">
      <selection activeCell="P22" sqref="P22"/>
    </sheetView>
  </sheetViews>
  <sheetFormatPr defaultColWidth="8.85546875" defaultRowHeight="12.75" x14ac:dyDescent="0.2"/>
  <cols>
    <col min="1" max="1" width="17.1406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14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4" x14ac:dyDescent="0.2">
      <c r="A3" s="342" t="s">
        <v>112</v>
      </c>
      <c r="B3" s="109" t="s">
        <v>568</v>
      </c>
      <c r="C3" s="109" t="s">
        <v>569</v>
      </c>
      <c r="D3" s="83">
        <v>240</v>
      </c>
      <c r="E3" s="86">
        <f>+MAX(F3:I3)</f>
        <v>121.53</v>
      </c>
      <c r="F3" s="78">
        <v>121.53</v>
      </c>
      <c r="G3" s="91">
        <v>121.53</v>
      </c>
      <c r="H3" s="91">
        <v>115.26</v>
      </c>
      <c r="I3" s="92"/>
      <c r="J3" s="83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570</v>
      </c>
      <c r="C4" s="109" t="s">
        <v>571</v>
      </c>
      <c r="D4" s="83">
        <v>240</v>
      </c>
      <c r="E4" s="78">
        <f t="shared" ref="E4" si="0">+MAX(F4:I4)</f>
        <v>121.53</v>
      </c>
      <c r="F4" s="78">
        <v>121.53</v>
      </c>
      <c r="G4" s="91">
        <v>121.53</v>
      </c>
      <c r="H4" s="91">
        <v>115.26</v>
      </c>
      <c r="I4" s="92"/>
      <c r="J4" s="83">
        <f t="shared" ref="J4" si="1">+SUM(F4:I4)</f>
        <v>358.32</v>
      </c>
      <c r="K4" s="150">
        <f t="shared" ref="K4:K5" si="2">+E4/D4</f>
        <v>0.50637500000000002</v>
      </c>
      <c r="L4" s="83">
        <f t="shared" ref="L4:L5" si="3"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90" t="s">
        <v>237</v>
      </c>
      <c r="J5" s="86">
        <f>+SUM(J3:J4)</f>
        <v>716.64</v>
      </c>
      <c r="K5" s="150">
        <f t="shared" si="2"/>
        <v>0.50637500000000002</v>
      </c>
      <c r="L5" s="83">
        <f t="shared" si="3"/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6340-685C-45B0-9AC8-22491A248728}">
  <dimension ref="A1:O5"/>
  <sheetViews>
    <sheetView workbookViewId="0">
      <selection activeCell="J23" sqref="J23"/>
    </sheetView>
  </sheetViews>
  <sheetFormatPr defaultColWidth="8.85546875" defaultRowHeight="12.75" x14ac:dyDescent="0.2"/>
  <cols>
    <col min="1" max="1" width="17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4" width="8.85546875" style="89"/>
    <col min="15" max="15" width="5.7109375" style="89" customWidth="1"/>
    <col min="16" max="16384" width="8.85546875" style="89"/>
  </cols>
  <sheetData>
    <row r="1" spans="1:15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  <c r="O1" s="179"/>
    </row>
    <row r="2" spans="1:15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  <c r="O2" s="179"/>
    </row>
    <row r="3" spans="1:15" x14ac:dyDescent="0.2">
      <c r="A3" s="342" t="s">
        <v>115</v>
      </c>
      <c r="B3" s="109" t="s">
        <v>572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  <c r="O3" s="70"/>
    </row>
    <row r="4" spans="1:15" x14ac:dyDescent="0.2">
      <c r="A4" s="342"/>
      <c r="B4" s="109" t="s">
        <v>573</v>
      </c>
      <c r="C4" s="78" t="s">
        <v>571</v>
      </c>
      <c r="D4" s="83">
        <v>240</v>
      </c>
      <c r="E4" s="78">
        <f>+MAX(F4:I4)</f>
        <v>121.53</v>
      </c>
      <c r="F4" s="78">
        <v>121.53</v>
      </c>
      <c r="G4" s="91">
        <v>121.53</v>
      </c>
      <c r="H4" s="9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  <c r="O4" s="70"/>
    </row>
    <row r="5" spans="1:15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  <c r="O5" s="70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2212-11CF-4AB9-9269-499851623EE4}">
  <dimension ref="A1:Q450"/>
  <sheetViews>
    <sheetView zoomScale="115" zoomScaleNormal="115" workbookViewId="0">
      <pane ySplit="2" topLeftCell="A422" activePane="bottomLeft" state="frozen"/>
      <selection pane="bottomLeft" activeCell="U434" sqref="U434"/>
    </sheetView>
  </sheetViews>
  <sheetFormatPr defaultColWidth="9.140625" defaultRowHeight="12.75" x14ac:dyDescent="0.2"/>
  <cols>
    <col min="1" max="4" width="9" style="65" customWidth="1"/>
    <col min="5" max="5" width="9" style="68" customWidth="1"/>
    <col min="6" max="6" width="9" style="70" customWidth="1"/>
    <col min="7" max="9" width="9" style="65" customWidth="1"/>
    <col min="10" max="15" width="9" style="208" customWidth="1"/>
    <col min="16" max="17" width="9" style="209" customWidth="1"/>
    <col min="18" max="20" width="9" style="65" customWidth="1"/>
    <col min="21" max="16384" width="9.140625" style="65"/>
  </cols>
  <sheetData>
    <row r="1" spans="1:17" ht="13.5" customHeight="1" thickBot="1" x14ac:dyDescent="0.25">
      <c r="E1" s="332"/>
      <c r="F1" s="332"/>
      <c r="G1" s="225" t="s">
        <v>647</v>
      </c>
      <c r="H1" s="226"/>
      <c r="I1" s="226"/>
      <c r="J1" s="227" t="s">
        <v>648</v>
      </c>
      <c r="K1" s="228"/>
      <c r="L1" s="228"/>
      <c r="M1" s="228"/>
      <c r="N1" s="228"/>
      <c r="O1" s="228"/>
      <c r="P1" s="228"/>
      <c r="Q1" s="228"/>
    </row>
    <row r="2" spans="1:17" ht="64.5" thickBot="1" x14ac:dyDescent="0.25">
      <c r="A2" s="183" t="s">
        <v>2</v>
      </c>
      <c r="B2" s="184" t="s">
        <v>649</v>
      </c>
      <c r="C2" s="184" t="s">
        <v>650</v>
      </c>
      <c r="D2" s="184" t="s">
        <v>651</v>
      </c>
      <c r="E2" s="185" t="s">
        <v>652</v>
      </c>
      <c r="F2" s="185" t="s">
        <v>653</v>
      </c>
      <c r="G2" s="330" t="s">
        <v>654</v>
      </c>
      <c r="H2" s="331"/>
      <c r="I2" s="186" t="s">
        <v>666</v>
      </c>
      <c r="J2" s="187" t="s">
        <v>655</v>
      </c>
      <c r="K2" s="187" t="s">
        <v>656</v>
      </c>
      <c r="L2" s="187" t="s">
        <v>657</v>
      </c>
      <c r="M2" s="187" t="s">
        <v>658</v>
      </c>
      <c r="N2" s="187" t="s">
        <v>9</v>
      </c>
      <c r="O2" s="187" t="s">
        <v>659</v>
      </c>
      <c r="P2" s="219" t="s">
        <v>660</v>
      </c>
      <c r="Q2" s="188" t="s">
        <v>1138</v>
      </c>
    </row>
    <row r="3" spans="1:17" hidden="1" x14ac:dyDescent="0.2">
      <c r="A3" s="189"/>
      <c r="B3" s="324" t="s">
        <v>21</v>
      </c>
      <c r="C3" s="325"/>
      <c r="D3" s="325"/>
      <c r="E3" s="326"/>
      <c r="F3" s="216"/>
      <c r="G3" s="190"/>
      <c r="H3" s="190"/>
      <c r="I3" s="191"/>
      <c r="J3" s="192">
        <f>SUM(J4:J14)</f>
        <v>776.58304999999996</v>
      </c>
      <c r="K3" s="192">
        <f>SUM(K4:K14)</f>
        <v>807.10572999999999</v>
      </c>
      <c r="L3" s="192">
        <f>SUM(L4:L14)</f>
        <v>803.33294000000001</v>
      </c>
      <c r="M3" s="192">
        <f>SUM(M4:M14)</f>
        <v>464.66868000000011</v>
      </c>
      <c r="N3" s="192">
        <f>MAX(J3:M3)</f>
        <v>807.10572999999999</v>
      </c>
      <c r="O3" s="192">
        <f>SUM(O4:O14)</f>
        <v>2851.6904</v>
      </c>
      <c r="P3" s="220">
        <f>+SUM(P4:P14)</f>
        <v>995.4</v>
      </c>
      <c r="Q3" s="223">
        <f>+SUM(Q4:Q14)</f>
        <v>26.73</v>
      </c>
    </row>
    <row r="4" spans="1:17" x14ac:dyDescent="0.2">
      <c r="A4" s="193">
        <v>1</v>
      </c>
      <c r="B4" s="77" t="s">
        <v>226</v>
      </c>
      <c r="C4" s="194" t="str">
        <f>+B4</f>
        <v>LK.01.1</v>
      </c>
      <c r="D4" s="194" t="s">
        <v>667</v>
      </c>
      <c r="E4" s="213">
        <v>4</v>
      </c>
      <c r="F4" s="333" t="s">
        <v>1078</v>
      </c>
      <c r="G4" s="210" t="s">
        <v>661</v>
      </c>
      <c r="H4" s="210" t="s">
        <v>662</v>
      </c>
      <c r="I4" s="211" t="s">
        <v>681</v>
      </c>
      <c r="J4" s="197">
        <f>'LK 01'!F3</f>
        <v>84.763170000000002</v>
      </c>
      <c r="K4" s="197">
        <f>'LK 01'!G3</f>
        <v>91.516409999999993</v>
      </c>
      <c r="L4" s="197">
        <f>'LK 01'!H3</f>
        <v>87.743620000000007</v>
      </c>
      <c r="M4" s="197">
        <f>'LK 01'!I3</f>
        <v>58.628450000000001</v>
      </c>
      <c r="N4" s="198">
        <f t="shared" ref="N4:N14" si="0">+MAX(J4:M4)</f>
        <v>91.516409999999993</v>
      </c>
      <c r="O4" s="198">
        <f t="shared" ref="O4:O14" si="1">+SUM(J4:M4)</f>
        <v>322.65165000000002</v>
      </c>
      <c r="P4" s="221">
        <f>'LK 01'!D3</f>
        <v>107.6</v>
      </c>
      <c r="Q4" s="86">
        <f>0.81*3</f>
        <v>2.4300000000000002</v>
      </c>
    </row>
    <row r="5" spans="1:17" x14ac:dyDescent="0.2">
      <c r="A5" s="193">
        <v>2</v>
      </c>
      <c r="B5" s="77" t="s">
        <v>227</v>
      </c>
      <c r="C5" s="194" t="str">
        <f t="shared" ref="C5:C14" si="2">+B5</f>
        <v>LK.01.2</v>
      </c>
      <c r="D5" s="194" t="s">
        <v>668</v>
      </c>
      <c r="E5" s="213">
        <v>4</v>
      </c>
      <c r="F5" s="333"/>
      <c r="G5" s="195" t="s">
        <v>664</v>
      </c>
      <c r="H5" s="195" t="s">
        <v>665</v>
      </c>
      <c r="I5" s="196" t="s">
        <v>681</v>
      </c>
      <c r="J5" s="197">
        <f>'LK 01'!F4</f>
        <v>75.691100000000006</v>
      </c>
      <c r="K5" s="197">
        <f>'LK 01'!G4</f>
        <v>78</v>
      </c>
      <c r="L5" s="197">
        <f>'LK 01'!H4</f>
        <v>78</v>
      </c>
      <c r="M5" s="197">
        <f>'LK 01'!I4</f>
        <v>46.77</v>
      </c>
      <c r="N5" s="198">
        <f t="shared" si="0"/>
        <v>78</v>
      </c>
      <c r="O5" s="198">
        <f t="shared" si="1"/>
        <v>278.46109999999999</v>
      </c>
      <c r="P5" s="221">
        <f>'LK 01'!D4</f>
        <v>90</v>
      </c>
      <c r="Q5" s="86">
        <f t="shared" ref="Q5:Q14" si="3">0.81*3</f>
        <v>2.4300000000000002</v>
      </c>
    </row>
    <row r="6" spans="1:17" x14ac:dyDescent="0.2">
      <c r="A6" s="193">
        <v>3</v>
      </c>
      <c r="B6" s="77" t="s">
        <v>228</v>
      </c>
      <c r="C6" s="194" t="str">
        <f t="shared" si="2"/>
        <v>LK.01.3</v>
      </c>
      <c r="D6" s="194" t="s">
        <v>669</v>
      </c>
      <c r="E6" s="213">
        <v>4</v>
      </c>
      <c r="F6" s="333"/>
      <c r="G6" s="195" t="s">
        <v>664</v>
      </c>
      <c r="H6" s="195" t="s">
        <v>665</v>
      </c>
      <c r="I6" s="196" t="s">
        <v>681</v>
      </c>
      <c r="J6" s="197">
        <f>'LK 01'!F5</f>
        <v>75.922650000000004</v>
      </c>
      <c r="K6" s="197">
        <f>'LK 01'!G5</f>
        <v>78</v>
      </c>
      <c r="L6" s="197">
        <f>'LK 01'!H5</f>
        <v>78</v>
      </c>
      <c r="M6" s="197">
        <f>'LK 01'!I5</f>
        <v>46.77</v>
      </c>
      <c r="N6" s="198">
        <f t="shared" si="0"/>
        <v>78</v>
      </c>
      <c r="O6" s="198">
        <f t="shared" si="1"/>
        <v>278.69265000000001</v>
      </c>
      <c r="P6" s="221">
        <f>'LK 01'!D5</f>
        <v>90</v>
      </c>
      <c r="Q6" s="86">
        <f t="shared" si="3"/>
        <v>2.4300000000000002</v>
      </c>
    </row>
    <row r="7" spans="1:17" x14ac:dyDescent="0.2">
      <c r="A7" s="193">
        <v>4</v>
      </c>
      <c r="B7" s="77" t="s">
        <v>229</v>
      </c>
      <c r="C7" s="194" t="str">
        <f t="shared" si="2"/>
        <v>LK.01.4</v>
      </c>
      <c r="D7" s="194" t="s">
        <v>670</v>
      </c>
      <c r="E7" s="213">
        <v>4</v>
      </c>
      <c r="F7" s="333"/>
      <c r="G7" s="195" t="s">
        <v>664</v>
      </c>
      <c r="H7" s="195" t="s">
        <v>665</v>
      </c>
      <c r="I7" s="196" t="s">
        <v>681</v>
      </c>
      <c r="J7" s="197">
        <f>'LK 01'!F6</f>
        <v>75.695599999999999</v>
      </c>
      <c r="K7" s="197">
        <f>'LK 01'!G6</f>
        <v>78</v>
      </c>
      <c r="L7" s="197">
        <f>'LK 01'!H6</f>
        <v>78</v>
      </c>
      <c r="M7" s="197">
        <f>'LK 01'!I6</f>
        <v>41.255629999999996</v>
      </c>
      <c r="N7" s="198">
        <f t="shared" si="0"/>
        <v>78</v>
      </c>
      <c r="O7" s="198">
        <f t="shared" si="1"/>
        <v>272.95123000000001</v>
      </c>
      <c r="P7" s="221">
        <f>'LK 01'!D6</f>
        <v>90</v>
      </c>
      <c r="Q7" s="86">
        <f t="shared" si="3"/>
        <v>2.4300000000000002</v>
      </c>
    </row>
    <row r="8" spans="1:17" x14ac:dyDescent="0.2">
      <c r="A8" s="193">
        <v>5</v>
      </c>
      <c r="B8" s="77" t="s">
        <v>230</v>
      </c>
      <c r="C8" s="194" t="str">
        <f t="shared" si="2"/>
        <v>LK.01.5</v>
      </c>
      <c r="D8" s="194" t="s">
        <v>671</v>
      </c>
      <c r="E8" s="213">
        <v>4</v>
      </c>
      <c r="F8" s="333"/>
      <c r="G8" s="210" t="s">
        <v>661</v>
      </c>
      <c r="H8" s="210" t="s">
        <v>662</v>
      </c>
      <c r="I8" s="211" t="s">
        <v>681</v>
      </c>
      <c r="J8" s="197">
        <f>'LK 01'!F7</f>
        <v>75.916749999999993</v>
      </c>
      <c r="K8" s="197">
        <f>'LK 01'!G7</f>
        <v>78</v>
      </c>
      <c r="L8" s="197">
        <f>'LK 01'!H7</f>
        <v>78</v>
      </c>
      <c r="M8" s="197">
        <f>'LK 01'!I7</f>
        <v>41.07</v>
      </c>
      <c r="N8" s="198">
        <f t="shared" si="0"/>
        <v>78</v>
      </c>
      <c r="O8" s="198">
        <f t="shared" si="1"/>
        <v>272.98674999999997</v>
      </c>
      <c r="P8" s="221">
        <f>'LK 01'!D7</f>
        <v>120</v>
      </c>
      <c r="Q8" s="86">
        <f t="shared" si="3"/>
        <v>2.4300000000000002</v>
      </c>
    </row>
    <row r="9" spans="1:17" x14ac:dyDescent="0.2">
      <c r="A9" s="193">
        <v>6</v>
      </c>
      <c r="B9" s="77" t="s">
        <v>231</v>
      </c>
      <c r="C9" s="194" t="str">
        <f t="shared" si="2"/>
        <v>LK.01.6</v>
      </c>
      <c r="D9" s="194" t="s">
        <v>672</v>
      </c>
      <c r="E9" s="213">
        <v>4</v>
      </c>
      <c r="F9" s="333" t="s">
        <v>1079</v>
      </c>
      <c r="G9" s="210" t="s">
        <v>661</v>
      </c>
      <c r="H9" s="210" t="s">
        <v>662</v>
      </c>
      <c r="I9" s="211" t="s">
        <v>663</v>
      </c>
      <c r="J9" s="197">
        <f>'LK 01'!F8</f>
        <v>63.41675</v>
      </c>
      <c r="K9" s="197">
        <f>'LK 01'!G8</f>
        <v>65</v>
      </c>
      <c r="L9" s="197">
        <f>'LK 01'!H8</f>
        <v>65</v>
      </c>
      <c r="M9" s="197">
        <f>'LK 01'!I8</f>
        <v>34.225000000000001</v>
      </c>
      <c r="N9" s="198">
        <f t="shared" si="0"/>
        <v>65</v>
      </c>
      <c r="O9" s="198">
        <f t="shared" si="1"/>
        <v>227.64175</v>
      </c>
      <c r="P9" s="221">
        <f>'LK 01'!D8</f>
        <v>105</v>
      </c>
      <c r="Q9" s="86">
        <f t="shared" si="3"/>
        <v>2.4300000000000002</v>
      </c>
    </row>
    <row r="10" spans="1:17" x14ac:dyDescent="0.2">
      <c r="A10" s="193">
        <v>7</v>
      </c>
      <c r="B10" s="77" t="s">
        <v>232</v>
      </c>
      <c r="C10" s="194" t="str">
        <f t="shared" si="2"/>
        <v>LK.01.7</v>
      </c>
      <c r="D10" s="194" t="s">
        <v>675</v>
      </c>
      <c r="E10" s="213">
        <v>4</v>
      </c>
      <c r="F10" s="333"/>
      <c r="G10" s="195" t="s">
        <v>664</v>
      </c>
      <c r="H10" s="195" t="s">
        <v>665</v>
      </c>
      <c r="I10" s="196" t="s">
        <v>663</v>
      </c>
      <c r="J10" s="197">
        <f>'LK 01'!F9</f>
        <v>63.195599999999999</v>
      </c>
      <c r="K10" s="197">
        <f>'LK 01'!G9</f>
        <v>65</v>
      </c>
      <c r="L10" s="197">
        <f>'LK 01'!H9</f>
        <v>65</v>
      </c>
      <c r="M10" s="197">
        <f>'LK 01'!I9</f>
        <v>34.419750000000001</v>
      </c>
      <c r="N10" s="198">
        <f t="shared" si="0"/>
        <v>65</v>
      </c>
      <c r="O10" s="198">
        <f t="shared" si="1"/>
        <v>227.61535000000001</v>
      </c>
      <c r="P10" s="221">
        <f>'LK 01'!D9</f>
        <v>75</v>
      </c>
      <c r="Q10" s="86">
        <f t="shared" si="3"/>
        <v>2.4300000000000002</v>
      </c>
    </row>
    <row r="11" spans="1:17" x14ac:dyDescent="0.2">
      <c r="A11" s="193">
        <v>8</v>
      </c>
      <c r="B11" s="77" t="s">
        <v>233</v>
      </c>
      <c r="C11" s="194" t="str">
        <f t="shared" si="2"/>
        <v>LK.01.8</v>
      </c>
      <c r="D11" s="194" t="s">
        <v>676</v>
      </c>
      <c r="E11" s="213">
        <v>4</v>
      </c>
      <c r="F11" s="333"/>
      <c r="G11" s="195" t="s">
        <v>664</v>
      </c>
      <c r="H11" s="195" t="s">
        <v>665</v>
      </c>
      <c r="I11" s="196" t="s">
        <v>663</v>
      </c>
      <c r="J11" s="197">
        <f>'LK 01'!F10</f>
        <v>63.195599999999999</v>
      </c>
      <c r="K11" s="197">
        <f>'LK 01'!G10</f>
        <v>65</v>
      </c>
      <c r="L11" s="197">
        <f>'LK 01'!H10</f>
        <v>65</v>
      </c>
      <c r="M11" s="197">
        <f>'LK 01'!I10</f>
        <v>38.975000000000001</v>
      </c>
      <c r="N11" s="198">
        <f t="shared" si="0"/>
        <v>65</v>
      </c>
      <c r="O11" s="198">
        <f t="shared" si="1"/>
        <v>232.17060000000001</v>
      </c>
      <c r="P11" s="221">
        <f>'LK 01'!D10</f>
        <v>75</v>
      </c>
      <c r="Q11" s="86">
        <f t="shared" si="3"/>
        <v>2.4300000000000002</v>
      </c>
    </row>
    <row r="12" spans="1:17" x14ac:dyDescent="0.2">
      <c r="A12" s="193">
        <v>9</v>
      </c>
      <c r="B12" s="77" t="s">
        <v>234</v>
      </c>
      <c r="C12" s="194" t="str">
        <f t="shared" si="2"/>
        <v>LK.01.9</v>
      </c>
      <c r="D12" s="194" t="s">
        <v>677</v>
      </c>
      <c r="E12" s="213">
        <v>4</v>
      </c>
      <c r="F12" s="333"/>
      <c r="G12" s="195" t="s">
        <v>664</v>
      </c>
      <c r="H12" s="195" t="s">
        <v>665</v>
      </c>
      <c r="I12" s="196" t="s">
        <v>663</v>
      </c>
      <c r="J12" s="197">
        <f>'LK 01'!F11</f>
        <v>63.195599999999999</v>
      </c>
      <c r="K12" s="197">
        <f>'LK 01'!G11</f>
        <v>65</v>
      </c>
      <c r="L12" s="197">
        <f>'LK 01'!H11</f>
        <v>65</v>
      </c>
      <c r="M12" s="197">
        <f>'LK 01'!I11</f>
        <v>38.975000000000001</v>
      </c>
      <c r="N12" s="198">
        <f t="shared" si="0"/>
        <v>65</v>
      </c>
      <c r="O12" s="198">
        <f t="shared" si="1"/>
        <v>232.17060000000001</v>
      </c>
      <c r="P12" s="221">
        <f>'LK 01'!D11</f>
        <v>75</v>
      </c>
      <c r="Q12" s="86">
        <f t="shared" si="3"/>
        <v>2.4300000000000002</v>
      </c>
    </row>
    <row r="13" spans="1:17" x14ac:dyDescent="0.2">
      <c r="A13" s="193">
        <v>10</v>
      </c>
      <c r="B13" s="77" t="s">
        <v>235</v>
      </c>
      <c r="C13" s="194" t="str">
        <f t="shared" si="2"/>
        <v>LK.01.10</v>
      </c>
      <c r="D13" s="194" t="s">
        <v>678</v>
      </c>
      <c r="E13" s="213">
        <v>4</v>
      </c>
      <c r="F13" s="333"/>
      <c r="G13" s="195" t="s">
        <v>664</v>
      </c>
      <c r="H13" s="195" t="s">
        <v>665</v>
      </c>
      <c r="I13" s="196" t="s">
        <v>663</v>
      </c>
      <c r="J13" s="197">
        <f>'LK 01'!F12</f>
        <v>63.195599999999999</v>
      </c>
      <c r="K13" s="197">
        <f>'LK 01'!G12</f>
        <v>65</v>
      </c>
      <c r="L13" s="197">
        <f>'LK 01'!H12</f>
        <v>65</v>
      </c>
      <c r="M13" s="197">
        <f>'LK 01'!I12</f>
        <v>34.419750000000001</v>
      </c>
      <c r="N13" s="198">
        <f t="shared" si="0"/>
        <v>65</v>
      </c>
      <c r="O13" s="198">
        <f t="shared" si="1"/>
        <v>227.61535000000001</v>
      </c>
      <c r="P13" s="221">
        <f>'LK 01'!D12</f>
        <v>75</v>
      </c>
      <c r="Q13" s="86">
        <f t="shared" si="3"/>
        <v>2.4300000000000002</v>
      </c>
    </row>
    <row r="14" spans="1:17" ht="13.5" thickBot="1" x14ac:dyDescent="0.25">
      <c r="A14" s="193">
        <v>11</v>
      </c>
      <c r="B14" s="77" t="s">
        <v>236</v>
      </c>
      <c r="C14" s="194" t="str">
        <f t="shared" si="2"/>
        <v>LK.01.11</v>
      </c>
      <c r="D14" s="194" t="s">
        <v>673</v>
      </c>
      <c r="E14" s="213">
        <v>4</v>
      </c>
      <c r="F14" s="333"/>
      <c r="G14" s="210" t="s">
        <v>661</v>
      </c>
      <c r="H14" s="210" t="s">
        <v>662</v>
      </c>
      <c r="I14" s="211" t="s">
        <v>663</v>
      </c>
      <c r="J14" s="197">
        <f>'LK 01'!F13</f>
        <v>72.394630000000006</v>
      </c>
      <c r="K14" s="197">
        <f>'LK 01'!G13</f>
        <v>78.589320000000001</v>
      </c>
      <c r="L14" s="197">
        <f>'LK 01'!H13</f>
        <v>78.589320000000001</v>
      </c>
      <c r="M14" s="197">
        <f>'LK 01'!I13</f>
        <v>49.1601</v>
      </c>
      <c r="N14" s="198">
        <f t="shared" si="0"/>
        <v>78.589320000000001</v>
      </c>
      <c r="O14" s="198">
        <f t="shared" si="1"/>
        <v>278.73336999999998</v>
      </c>
      <c r="P14" s="221">
        <f>'LK 01'!D13</f>
        <v>92.8</v>
      </c>
      <c r="Q14" s="86">
        <f t="shared" si="3"/>
        <v>2.4300000000000002</v>
      </c>
    </row>
    <row r="15" spans="1:17" x14ac:dyDescent="0.2">
      <c r="A15" s="189"/>
      <c r="B15" s="324" t="s">
        <v>24</v>
      </c>
      <c r="C15" s="325"/>
      <c r="D15" s="325"/>
      <c r="E15" s="326"/>
      <c r="F15" s="216"/>
      <c r="G15" s="190"/>
      <c r="H15" s="190"/>
      <c r="I15" s="191"/>
      <c r="J15" s="192">
        <f>SUM(J16:J27)</f>
        <v>802.08528000000001</v>
      </c>
      <c r="K15" s="192">
        <f>SUM(K16:K27)</f>
        <v>833.28527999999994</v>
      </c>
      <c r="L15" s="192">
        <f>SUM(L16:L27)</f>
        <v>833.28527999999994</v>
      </c>
      <c r="M15" s="192">
        <f>SUM(M16:M27)</f>
        <v>481.98527999999999</v>
      </c>
      <c r="N15" s="192">
        <f>MAX(J15:M15)</f>
        <v>833.28527999999994</v>
      </c>
      <c r="O15" s="192">
        <f>SUM(O16:O27)</f>
        <v>2950.6411199999993</v>
      </c>
      <c r="P15" s="220">
        <f>+SUM(P16:P27)</f>
        <v>1027.2</v>
      </c>
      <c r="Q15" s="223">
        <f>+SUM(Q16:Q27)</f>
        <v>29.16</v>
      </c>
    </row>
    <row r="16" spans="1:17" x14ac:dyDescent="0.2">
      <c r="A16" s="193">
        <v>1</v>
      </c>
      <c r="B16" s="90" t="s">
        <v>239</v>
      </c>
      <c r="C16" s="194" t="str">
        <f>+B16</f>
        <v>LK.02.1</v>
      </c>
      <c r="D16" s="194" t="s">
        <v>684</v>
      </c>
      <c r="E16" s="213">
        <v>4</v>
      </c>
      <c r="F16" s="321" t="s">
        <v>1080</v>
      </c>
      <c r="G16" s="210" t="s">
        <v>661</v>
      </c>
      <c r="H16" s="210" t="s">
        <v>662</v>
      </c>
      <c r="I16" s="211" t="s">
        <v>681</v>
      </c>
      <c r="J16" s="197">
        <f>'LK 02'!F3</f>
        <v>93.9</v>
      </c>
      <c r="K16" s="197">
        <f>'LK 02'!G3</f>
        <v>100.9</v>
      </c>
      <c r="L16" s="197">
        <f>'LK 02'!H3</f>
        <v>100.9</v>
      </c>
      <c r="M16" s="197">
        <f>'LK 02'!I3</f>
        <v>65.2</v>
      </c>
      <c r="N16" s="198">
        <f t="shared" ref="N16:N27" si="4">+MAX(J16:M16)</f>
        <v>100.9</v>
      </c>
      <c r="O16" s="198">
        <f t="shared" ref="O16:O27" si="5">+SUM(J16:M16)</f>
        <v>360.90000000000003</v>
      </c>
      <c r="P16" s="221">
        <f>'LK 02'!D3</f>
        <v>116.6</v>
      </c>
      <c r="Q16" s="86">
        <f>0.81*3</f>
        <v>2.4300000000000002</v>
      </c>
    </row>
    <row r="17" spans="1:17" x14ac:dyDescent="0.2">
      <c r="A17" s="193">
        <v>2</v>
      </c>
      <c r="B17" s="90" t="s">
        <v>240</v>
      </c>
      <c r="C17" s="194" t="str">
        <f t="shared" ref="C17:C27" si="6">+B17</f>
        <v>LK.02.2</v>
      </c>
      <c r="D17" s="194" t="s">
        <v>685</v>
      </c>
      <c r="E17" s="213">
        <v>4</v>
      </c>
      <c r="F17" s="322"/>
      <c r="G17" s="195" t="s">
        <v>664</v>
      </c>
      <c r="H17" s="195" t="s">
        <v>665</v>
      </c>
      <c r="I17" s="196" t="s">
        <v>681</v>
      </c>
      <c r="J17" s="197">
        <f>'LK 02'!F4</f>
        <v>68.2</v>
      </c>
      <c r="K17" s="197">
        <f>'LK 02'!G4</f>
        <v>70</v>
      </c>
      <c r="L17" s="197">
        <f>'LK 02'!H4</f>
        <v>70</v>
      </c>
      <c r="M17" s="197">
        <f>'LK 02'!I4</f>
        <v>41.5</v>
      </c>
      <c r="N17" s="198">
        <f t="shared" si="4"/>
        <v>70</v>
      </c>
      <c r="O17" s="198">
        <f t="shared" si="5"/>
        <v>249.7</v>
      </c>
      <c r="P17" s="221">
        <f>'LK 02'!D4</f>
        <v>80</v>
      </c>
      <c r="Q17" s="86">
        <f t="shared" ref="Q17:Q27" si="7">0.81*3</f>
        <v>2.4300000000000002</v>
      </c>
    </row>
    <row r="18" spans="1:17" x14ac:dyDescent="0.2">
      <c r="A18" s="193">
        <v>3</v>
      </c>
      <c r="B18" s="90" t="s">
        <v>241</v>
      </c>
      <c r="C18" s="194" t="str">
        <f t="shared" si="6"/>
        <v>LK.02.3</v>
      </c>
      <c r="D18" s="194" t="s">
        <v>686</v>
      </c>
      <c r="E18" s="213">
        <v>4</v>
      </c>
      <c r="F18" s="322"/>
      <c r="G18" s="195" t="s">
        <v>664</v>
      </c>
      <c r="H18" s="195" t="s">
        <v>665</v>
      </c>
      <c r="I18" s="196" t="s">
        <v>681</v>
      </c>
      <c r="J18" s="197">
        <f>'LK 02'!F5</f>
        <v>68.2</v>
      </c>
      <c r="K18" s="197">
        <f>'LK 02'!G5</f>
        <v>70</v>
      </c>
      <c r="L18" s="197">
        <f>'LK 02'!H5</f>
        <v>70</v>
      </c>
      <c r="M18" s="197">
        <f>'LK 02'!I5</f>
        <v>41.5</v>
      </c>
      <c r="N18" s="198">
        <f t="shared" si="4"/>
        <v>70</v>
      </c>
      <c r="O18" s="198">
        <f t="shared" si="5"/>
        <v>249.7</v>
      </c>
      <c r="P18" s="221">
        <f>'LK 02'!D5</f>
        <v>80</v>
      </c>
      <c r="Q18" s="86">
        <f t="shared" si="7"/>
        <v>2.4300000000000002</v>
      </c>
    </row>
    <row r="19" spans="1:17" x14ac:dyDescent="0.2">
      <c r="A19" s="193">
        <v>4</v>
      </c>
      <c r="B19" s="90" t="s">
        <v>242</v>
      </c>
      <c r="C19" s="194" t="str">
        <f t="shared" si="6"/>
        <v>LK.02.4</v>
      </c>
      <c r="D19" s="194" t="s">
        <v>674</v>
      </c>
      <c r="E19" s="213">
        <v>4</v>
      </c>
      <c r="F19" s="322"/>
      <c r="G19" s="195" t="s">
        <v>664</v>
      </c>
      <c r="H19" s="195" t="s">
        <v>662</v>
      </c>
      <c r="I19" s="196" t="s">
        <v>681</v>
      </c>
      <c r="J19" s="197">
        <f>'LK 02'!F6</f>
        <v>68.2</v>
      </c>
      <c r="K19" s="197">
        <f>'LK 02'!G6</f>
        <v>70</v>
      </c>
      <c r="L19" s="197">
        <f>'LK 02'!H6</f>
        <v>70</v>
      </c>
      <c r="M19" s="197">
        <f>'LK 02'!I6</f>
        <v>36.9</v>
      </c>
      <c r="N19" s="198">
        <f t="shared" si="4"/>
        <v>70</v>
      </c>
      <c r="O19" s="198">
        <f t="shared" si="5"/>
        <v>245.1</v>
      </c>
      <c r="P19" s="221">
        <f>'LK 02'!D6</f>
        <v>80</v>
      </c>
      <c r="Q19" s="86">
        <f t="shared" si="7"/>
        <v>2.4300000000000002</v>
      </c>
    </row>
    <row r="20" spans="1:17" x14ac:dyDescent="0.2">
      <c r="A20" s="193">
        <v>5</v>
      </c>
      <c r="B20" s="90" t="s">
        <v>243</v>
      </c>
      <c r="C20" s="194" t="str">
        <f t="shared" si="6"/>
        <v>LK.02.5</v>
      </c>
      <c r="D20" s="194" t="s">
        <v>687</v>
      </c>
      <c r="E20" s="213">
        <v>4</v>
      </c>
      <c r="F20" s="322"/>
      <c r="G20" s="195" t="s">
        <v>664</v>
      </c>
      <c r="H20" s="195" t="s">
        <v>683</v>
      </c>
      <c r="I20" s="196" t="s">
        <v>681</v>
      </c>
      <c r="J20" s="197">
        <f>'LK 02'!F7</f>
        <v>68.2</v>
      </c>
      <c r="K20" s="197">
        <f>'LK 02'!G7</f>
        <v>70</v>
      </c>
      <c r="L20" s="197">
        <f>'LK 02'!H7</f>
        <v>70</v>
      </c>
      <c r="M20" s="197">
        <f>'LK 02'!I7</f>
        <v>36.700000000000003</v>
      </c>
      <c r="N20" s="198">
        <f t="shared" si="4"/>
        <v>70</v>
      </c>
      <c r="O20" s="198">
        <f t="shared" si="5"/>
        <v>244.89999999999998</v>
      </c>
      <c r="P20" s="221">
        <f>'LK 02'!D7</f>
        <v>80</v>
      </c>
      <c r="Q20" s="86">
        <f t="shared" si="7"/>
        <v>2.4300000000000002</v>
      </c>
    </row>
    <row r="21" spans="1:17" x14ac:dyDescent="0.2">
      <c r="A21" s="193">
        <v>6</v>
      </c>
      <c r="B21" s="90" t="s">
        <v>244</v>
      </c>
      <c r="C21" s="194" t="str">
        <f t="shared" si="6"/>
        <v>LK.02.6</v>
      </c>
      <c r="D21" s="194" t="s">
        <v>688</v>
      </c>
      <c r="E21" s="213">
        <v>4</v>
      </c>
      <c r="F21" s="323"/>
      <c r="G21" s="210" t="s">
        <v>661</v>
      </c>
      <c r="H21" s="210" t="s">
        <v>662</v>
      </c>
      <c r="I21" s="211" t="s">
        <v>681</v>
      </c>
      <c r="J21" s="197">
        <f>'LK 02'!F8</f>
        <v>68.400000000000006</v>
      </c>
      <c r="K21" s="197">
        <f>'LK 02'!G8</f>
        <v>70</v>
      </c>
      <c r="L21" s="197">
        <f>'LK 02'!H8</f>
        <v>70</v>
      </c>
      <c r="M21" s="197">
        <f>'LK 02'!I8</f>
        <v>36.700000000000003</v>
      </c>
      <c r="N21" s="198">
        <f t="shared" si="4"/>
        <v>70</v>
      </c>
      <c r="O21" s="198">
        <f t="shared" si="5"/>
        <v>245.10000000000002</v>
      </c>
      <c r="P21" s="221">
        <f>'LK 02'!D8</f>
        <v>112</v>
      </c>
      <c r="Q21" s="86">
        <f t="shared" si="7"/>
        <v>2.4300000000000002</v>
      </c>
    </row>
    <row r="22" spans="1:17" x14ac:dyDescent="0.2">
      <c r="A22" s="193">
        <v>7</v>
      </c>
      <c r="B22" s="90" t="s">
        <v>245</v>
      </c>
      <c r="C22" s="194" t="str">
        <f t="shared" si="6"/>
        <v>LK.02.7</v>
      </c>
      <c r="D22" s="194" t="s">
        <v>689</v>
      </c>
      <c r="E22" s="213">
        <v>4</v>
      </c>
      <c r="F22" s="321" t="s">
        <v>1081</v>
      </c>
      <c r="G22" s="210" t="s">
        <v>661</v>
      </c>
      <c r="H22" s="210" t="s">
        <v>662</v>
      </c>
      <c r="I22" s="211" t="s">
        <v>663</v>
      </c>
      <c r="J22" s="197">
        <f>'LK 02'!F9</f>
        <v>52.7</v>
      </c>
      <c r="K22" s="197">
        <f>'LK 02'!G9</f>
        <v>54</v>
      </c>
      <c r="L22" s="197">
        <f>'LK 02'!H9</f>
        <v>54</v>
      </c>
      <c r="M22" s="197">
        <f>'LK 02'!I9</f>
        <v>27.9</v>
      </c>
      <c r="N22" s="198">
        <f t="shared" si="4"/>
        <v>54</v>
      </c>
      <c r="O22" s="198">
        <f t="shared" si="5"/>
        <v>188.6</v>
      </c>
      <c r="P22" s="221">
        <f>'LK 02'!D9</f>
        <v>91</v>
      </c>
      <c r="Q22" s="86">
        <f t="shared" si="7"/>
        <v>2.4300000000000002</v>
      </c>
    </row>
    <row r="23" spans="1:17" x14ac:dyDescent="0.2">
      <c r="A23" s="193">
        <v>8</v>
      </c>
      <c r="B23" s="90" t="s">
        <v>246</v>
      </c>
      <c r="C23" s="194" t="str">
        <f t="shared" si="6"/>
        <v>LK.02.8</v>
      </c>
      <c r="D23" s="194" t="s">
        <v>691</v>
      </c>
      <c r="E23" s="213">
        <v>4</v>
      </c>
      <c r="F23" s="322"/>
      <c r="G23" s="195" t="s">
        <v>664</v>
      </c>
      <c r="H23" s="195" t="s">
        <v>665</v>
      </c>
      <c r="I23" s="196" t="s">
        <v>663</v>
      </c>
      <c r="J23" s="197">
        <f>'LK 02'!F10</f>
        <v>52.4</v>
      </c>
      <c r="K23" s="197">
        <f>'LK 02'!G10</f>
        <v>54</v>
      </c>
      <c r="L23" s="197">
        <f>'LK 02'!H10</f>
        <v>54</v>
      </c>
      <c r="M23" s="197">
        <f>'LK 02'!I10</f>
        <v>28.1</v>
      </c>
      <c r="N23" s="198">
        <f t="shared" si="4"/>
        <v>54</v>
      </c>
      <c r="O23" s="198">
        <f t="shared" si="5"/>
        <v>188.5</v>
      </c>
      <c r="P23" s="221">
        <f>'LK 02'!D10</f>
        <v>63</v>
      </c>
      <c r="Q23" s="86">
        <f t="shared" si="7"/>
        <v>2.4300000000000002</v>
      </c>
    </row>
    <row r="24" spans="1:17" x14ac:dyDescent="0.2">
      <c r="A24" s="199">
        <v>9</v>
      </c>
      <c r="B24" s="90" t="s">
        <v>247</v>
      </c>
      <c r="C24" s="194" t="str">
        <f t="shared" si="6"/>
        <v>LK.02.9</v>
      </c>
      <c r="D24" s="194" t="s">
        <v>692</v>
      </c>
      <c r="E24" s="213">
        <v>4</v>
      </c>
      <c r="F24" s="322"/>
      <c r="G24" s="195" t="s">
        <v>664</v>
      </c>
      <c r="H24" s="195" t="s">
        <v>665</v>
      </c>
      <c r="I24" s="196" t="s">
        <v>663</v>
      </c>
      <c r="J24" s="197">
        <f>'LK 02'!F11</f>
        <v>52.4</v>
      </c>
      <c r="K24" s="197">
        <f>'LK 02'!G11</f>
        <v>54</v>
      </c>
      <c r="L24" s="197">
        <f>'LK 02'!H11</f>
        <v>54</v>
      </c>
      <c r="M24" s="197">
        <f>'LK 02'!I11</f>
        <v>32.200000000000003</v>
      </c>
      <c r="N24" s="198">
        <f t="shared" si="4"/>
        <v>54</v>
      </c>
      <c r="O24" s="198">
        <f t="shared" si="5"/>
        <v>192.60000000000002</v>
      </c>
      <c r="P24" s="221">
        <f>'LK 02'!D11</f>
        <v>63</v>
      </c>
      <c r="Q24" s="86">
        <f t="shared" si="7"/>
        <v>2.4300000000000002</v>
      </c>
    </row>
    <row r="25" spans="1:17" x14ac:dyDescent="0.2">
      <c r="A25" s="199">
        <v>10</v>
      </c>
      <c r="B25" s="90" t="s">
        <v>248</v>
      </c>
      <c r="C25" s="194" t="str">
        <f t="shared" si="6"/>
        <v>LK.02.10</v>
      </c>
      <c r="D25" s="194" t="s">
        <v>693</v>
      </c>
      <c r="E25" s="213">
        <v>4</v>
      </c>
      <c r="F25" s="322"/>
      <c r="G25" s="195" t="s">
        <v>664</v>
      </c>
      <c r="H25" s="195" t="s">
        <v>665</v>
      </c>
      <c r="I25" s="196" t="s">
        <v>663</v>
      </c>
      <c r="J25" s="197">
        <f>'LK 02'!F12</f>
        <v>52.4</v>
      </c>
      <c r="K25" s="197">
        <f>'LK 02'!G12</f>
        <v>54</v>
      </c>
      <c r="L25" s="197">
        <f>'LK 02'!H12</f>
        <v>54</v>
      </c>
      <c r="M25" s="197">
        <f>'LK 02'!I12</f>
        <v>32.200000000000003</v>
      </c>
      <c r="N25" s="198">
        <f t="shared" si="4"/>
        <v>54</v>
      </c>
      <c r="O25" s="198">
        <f t="shared" si="5"/>
        <v>192.60000000000002</v>
      </c>
      <c r="P25" s="221">
        <f>'LK 02'!D12</f>
        <v>63</v>
      </c>
      <c r="Q25" s="86">
        <f t="shared" si="7"/>
        <v>2.4300000000000002</v>
      </c>
    </row>
    <row r="26" spans="1:17" x14ac:dyDescent="0.2">
      <c r="A26" s="199">
        <v>11</v>
      </c>
      <c r="B26" s="90" t="s">
        <v>249</v>
      </c>
      <c r="C26" s="194" t="str">
        <f t="shared" si="6"/>
        <v>LK.02.11</v>
      </c>
      <c r="D26" s="194" t="s">
        <v>694</v>
      </c>
      <c r="E26" s="213">
        <v>4</v>
      </c>
      <c r="F26" s="322"/>
      <c r="G26" s="195" t="s">
        <v>664</v>
      </c>
      <c r="H26" s="195" t="s">
        <v>665</v>
      </c>
      <c r="I26" s="196" t="s">
        <v>663</v>
      </c>
      <c r="J26" s="197">
        <f>'LK 02'!F13</f>
        <v>52.4</v>
      </c>
      <c r="K26" s="197">
        <f>'LK 02'!G13</f>
        <v>54</v>
      </c>
      <c r="L26" s="197">
        <f>'LK 02'!H13</f>
        <v>54</v>
      </c>
      <c r="M26" s="197">
        <f>'LK 02'!I13</f>
        <v>28.1</v>
      </c>
      <c r="N26" s="198">
        <f t="shared" si="4"/>
        <v>54</v>
      </c>
      <c r="O26" s="198">
        <f t="shared" si="5"/>
        <v>188.5</v>
      </c>
      <c r="P26" s="221">
        <f>'LK 02'!D13</f>
        <v>63</v>
      </c>
      <c r="Q26" s="86">
        <f t="shared" si="7"/>
        <v>2.4300000000000002</v>
      </c>
    </row>
    <row r="27" spans="1:17" ht="13.5" thickBot="1" x14ac:dyDescent="0.25">
      <c r="A27" s="199">
        <v>12</v>
      </c>
      <c r="B27" s="90" t="s">
        <v>250</v>
      </c>
      <c r="C27" s="194" t="str">
        <f t="shared" si="6"/>
        <v>LK.02.12</v>
      </c>
      <c r="D27" s="194" t="s">
        <v>695</v>
      </c>
      <c r="E27" s="213">
        <v>4</v>
      </c>
      <c r="F27" s="323"/>
      <c r="G27" s="210" t="s">
        <v>661</v>
      </c>
      <c r="H27" s="210" t="s">
        <v>662</v>
      </c>
      <c r="I27" s="211" t="s">
        <v>663</v>
      </c>
      <c r="J27" s="197">
        <f>'LK 02'!F14</f>
        <v>104.68527999999999</v>
      </c>
      <c r="K27" s="197">
        <f>'LK 02'!G14</f>
        <v>112.38527999999999</v>
      </c>
      <c r="L27" s="197">
        <f>'LK 02'!H14</f>
        <v>112.38527999999999</v>
      </c>
      <c r="M27" s="197">
        <f>'LK 02'!I14</f>
        <v>74.985279999999989</v>
      </c>
      <c r="N27" s="198">
        <f t="shared" si="4"/>
        <v>112.38527999999999</v>
      </c>
      <c r="O27" s="198">
        <f t="shared" si="5"/>
        <v>404.44111999999996</v>
      </c>
      <c r="P27" s="221">
        <f>'LK 02'!D14</f>
        <v>135.6</v>
      </c>
      <c r="Q27" s="86">
        <f t="shared" si="7"/>
        <v>2.4300000000000002</v>
      </c>
    </row>
    <row r="28" spans="1:17" x14ac:dyDescent="0.2">
      <c r="A28" s="189"/>
      <c r="B28" s="324" t="s">
        <v>27</v>
      </c>
      <c r="C28" s="325"/>
      <c r="D28" s="325"/>
      <c r="E28" s="326"/>
      <c r="F28" s="216"/>
      <c r="G28" s="190"/>
      <c r="H28" s="190"/>
      <c r="I28" s="191"/>
      <c r="J28" s="192">
        <f>SUM(J29:J40)</f>
        <v>802.77461999999991</v>
      </c>
      <c r="K28" s="192">
        <f>SUM(K29:K40)</f>
        <v>833.67462</v>
      </c>
      <c r="L28" s="192">
        <f>SUM(L29:L40)</f>
        <v>833.67462</v>
      </c>
      <c r="M28" s="192">
        <f>SUM(M29:M40)</f>
        <v>482.37461999999999</v>
      </c>
      <c r="N28" s="192">
        <f>MAX(J28:M28)</f>
        <v>833.67462</v>
      </c>
      <c r="O28" s="192">
        <f>SUM(O29:O40)</f>
        <v>2952.4984799999993</v>
      </c>
      <c r="P28" s="220">
        <f>+SUM(P29:P40)</f>
        <v>1028.5999999999999</v>
      </c>
      <c r="Q28" s="223">
        <f>+SUM(Q29:Q40)</f>
        <v>29.16</v>
      </c>
    </row>
    <row r="29" spans="1:17" x14ac:dyDescent="0.2">
      <c r="A29" s="193">
        <v>1</v>
      </c>
      <c r="B29" s="90" t="s">
        <v>251</v>
      </c>
      <c r="C29" s="194" t="str">
        <f>+B29</f>
        <v>LK.03.1</v>
      </c>
      <c r="D29" s="194" t="s">
        <v>696</v>
      </c>
      <c r="E29" s="213">
        <v>4</v>
      </c>
      <c r="F29" s="321" t="s">
        <v>1082</v>
      </c>
      <c r="G29" s="210" t="s">
        <v>661</v>
      </c>
      <c r="H29" s="210" t="s">
        <v>662</v>
      </c>
      <c r="I29" s="211" t="s">
        <v>681</v>
      </c>
      <c r="J29" s="197">
        <f>'LK 03'!F3</f>
        <v>93.9</v>
      </c>
      <c r="K29" s="197">
        <f>'LK 03'!G3</f>
        <v>100.9</v>
      </c>
      <c r="L29" s="197">
        <f>'LK 03'!H3</f>
        <v>100.9</v>
      </c>
      <c r="M29" s="197">
        <f>'LK 03'!I3</f>
        <v>65.2</v>
      </c>
      <c r="N29" s="198">
        <f t="shared" ref="N29:N40" si="8">+MAX(J29:M29)</f>
        <v>100.9</v>
      </c>
      <c r="O29" s="198">
        <f t="shared" ref="O29:O40" si="9">+SUM(J29:M29)</f>
        <v>360.90000000000003</v>
      </c>
      <c r="P29" s="221">
        <f>'LK 03'!D3</f>
        <v>117.3</v>
      </c>
      <c r="Q29" s="86">
        <f>0.81*3</f>
        <v>2.4300000000000002</v>
      </c>
    </row>
    <row r="30" spans="1:17" x14ac:dyDescent="0.2">
      <c r="A30" s="193">
        <v>2</v>
      </c>
      <c r="B30" s="90" t="s">
        <v>252</v>
      </c>
      <c r="C30" s="194" t="str">
        <f t="shared" ref="C30:C40" si="10">+B30</f>
        <v>LK.03.2</v>
      </c>
      <c r="D30" s="194" t="s">
        <v>697</v>
      </c>
      <c r="E30" s="213">
        <v>4</v>
      </c>
      <c r="F30" s="322"/>
      <c r="G30" s="195" t="s">
        <v>664</v>
      </c>
      <c r="H30" s="195" t="s">
        <v>665</v>
      </c>
      <c r="I30" s="196" t="s">
        <v>681</v>
      </c>
      <c r="J30" s="197">
        <f>'LK 03'!F4</f>
        <v>68.2</v>
      </c>
      <c r="K30" s="197">
        <f>'LK 03'!G4</f>
        <v>70</v>
      </c>
      <c r="L30" s="197">
        <f>'LK 03'!H4</f>
        <v>70</v>
      </c>
      <c r="M30" s="197">
        <f>'LK 03'!I4</f>
        <v>41.5</v>
      </c>
      <c r="N30" s="198">
        <f t="shared" si="8"/>
        <v>70</v>
      </c>
      <c r="O30" s="198">
        <f t="shared" si="9"/>
        <v>249.7</v>
      </c>
      <c r="P30" s="221">
        <f>'LK 03'!D4</f>
        <v>80</v>
      </c>
      <c r="Q30" s="86">
        <f t="shared" ref="Q30:Q40" si="11">0.81*3</f>
        <v>2.4300000000000002</v>
      </c>
    </row>
    <row r="31" spans="1:17" x14ac:dyDescent="0.2">
      <c r="A31" s="193">
        <v>3</v>
      </c>
      <c r="B31" s="90" t="s">
        <v>253</v>
      </c>
      <c r="C31" s="194" t="str">
        <f t="shared" si="10"/>
        <v>LK.03.3</v>
      </c>
      <c r="D31" s="194" t="s">
        <v>690</v>
      </c>
      <c r="E31" s="213">
        <v>4</v>
      </c>
      <c r="F31" s="322"/>
      <c r="G31" s="195" t="s">
        <v>664</v>
      </c>
      <c r="H31" s="195" t="s">
        <v>665</v>
      </c>
      <c r="I31" s="196" t="s">
        <v>681</v>
      </c>
      <c r="J31" s="197">
        <f>'LK 03'!F5</f>
        <v>68.2</v>
      </c>
      <c r="K31" s="197">
        <f>'LK 03'!G5</f>
        <v>70</v>
      </c>
      <c r="L31" s="197">
        <f>'LK 03'!H5</f>
        <v>70</v>
      </c>
      <c r="M31" s="197">
        <f>'LK 03'!I5</f>
        <v>41.5</v>
      </c>
      <c r="N31" s="198">
        <f t="shared" si="8"/>
        <v>70</v>
      </c>
      <c r="O31" s="198">
        <f t="shared" si="9"/>
        <v>249.7</v>
      </c>
      <c r="P31" s="221">
        <f>'LK 03'!D5</f>
        <v>80</v>
      </c>
      <c r="Q31" s="86">
        <f t="shared" si="11"/>
        <v>2.4300000000000002</v>
      </c>
    </row>
    <row r="32" spans="1:17" x14ac:dyDescent="0.2">
      <c r="A32" s="193">
        <v>4</v>
      </c>
      <c r="B32" s="90" t="s">
        <v>254</v>
      </c>
      <c r="C32" s="194" t="str">
        <f t="shared" si="10"/>
        <v>LK.03.4</v>
      </c>
      <c r="D32" s="194" t="s">
        <v>698</v>
      </c>
      <c r="E32" s="213">
        <v>4</v>
      </c>
      <c r="F32" s="322"/>
      <c r="G32" s="195" t="s">
        <v>664</v>
      </c>
      <c r="H32" s="195" t="s">
        <v>662</v>
      </c>
      <c r="I32" s="196" t="s">
        <v>681</v>
      </c>
      <c r="J32" s="197">
        <f>'LK 03'!F6</f>
        <v>68.2</v>
      </c>
      <c r="K32" s="197">
        <f>'LK 03'!G6</f>
        <v>70</v>
      </c>
      <c r="L32" s="197">
        <f>'LK 03'!H6</f>
        <v>70</v>
      </c>
      <c r="M32" s="197">
        <f>'LK 03'!I6</f>
        <v>36.9</v>
      </c>
      <c r="N32" s="198">
        <f t="shared" si="8"/>
        <v>70</v>
      </c>
      <c r="O32" s="198">
        <f t="shared" si="9"/>
        <v>245.1</v>
      </c>
      <c r="P32" s="221">
        <f>'LK 03'!D6</f>
        <v>80</v>
      </c>
      <c r="Q32" s="86">
        <f t="shared" si="11"/>
        <v>2.4300000000000002</v>
      </c>
    </row>
    <row r="33" spans="1:17" x14ac:dyDescent="0.2">
      <c r="A33" s="193">
        <v>5</v>
      </c>
      <c r="B33" s="90" t="s">
        <v>255</v>
      </c>
      <c r="C33" s="194" t="str">
        <f t="shared" si="10"/>
        <v>LK.03.5</v>
      </c>
      <c r="D33" s="194" t="s">
        <v>699</v>
      </c>
      <c r="E33" s="213">
        <v>4</v>
      </c>
      <c r="F33" s="322"/>
      <c r="G33" s="195" t="s">
        <v>664</v>
      </c>
      <c r="H33" s="195" t="s">
        <v>683</v>
      </c>
      <c r="I33" s="196" t="s">
        <v>681</v>
      </c>
      <c r="J33" s="197">
        <f>'LK 03'!F7</f>
        <v>68.2</v>
      </c>
      <c r="K33" s="197">
        <f>'LK 03'!G7</f>
        <v>70</v>
      </c>
      <c r="L33" s="197">
        <f>'LK 03'!H7</f>
        <v>70</v>
      </c>
      <c r="M33" s="197">
        <f>'LK 03'!I7</f>
        <v>36.700000000000003</v>
      </c>
      <c r="N33" s="198">
        <f t="shared" si="8"/>
        <v>70</v>
      </c>
      <c r="O33" s="198">
        <f t="shared" si="9"/>
        <v>244.89999999999998</v>
      </c>
      <c r="P33" s="221">
        <f>'LK 03'!D7</f>
        <v>80</v>
      </c>
      <c r="Q33" s="86">
        <f t="shared" si="11"/>
        <v>2.4300000000000002</v>
      </c>
    </row>
    <row r="34" spans="1:17" x14ac:dyDescent="0.2">
      <c r="A34" s="193">
        <v>6</v>
      </c>
      <c r="B34" s="90" t="s">
        <v>256</v>
      </c>
      <c r="C34" s="194" t="str">
        <f t="shared" si="10"/>
        <v>LK.03.6</v>
      </c>
      <c r="D34" s="194" t="s">
        <v>700</v>
      </c>
      <c r="E34" s="213">
        <v>4</v>
      </c>
      <c r="F34" s="323"/>
      <c r="G34" s="210" t="s">
        <v>661</v>
      </c>
      <c r="H34" s="210" t="s">
        <v>662</v>
      </c>
      <c r="I34" s="211" t="s">
        <v>681</v>
      </c>
      <c r="J34" s="197">
        <f>'LK 03'!F8</f>
        <v>68.400000000000006</v>
      </c>
      <c r="K34" s="197">
        <f>'LK 03'!G8</f>
        <v>70</v>
      </c>
      <c r="L34" s="197">
        <f>'LK 03'!H8</f>
        <v>70</v>
      </c>
      <c r="M34" s="197">
        <f>'LK 03'!I8</f>
        <v>36.700000000000003</v>
      </c>
      <c r="N34" s="198">
        <f t="shared" si="8"/>
        <v>70</v>
      </c>
      <c r="O34" s="198">
        <f t="shared" si="9"/>
        <v>245.10000000000002</v>
      </c>
      <c r="P34" s="221">
        <f>'LK 03'!D8</f>
        <v>112</v>
      </c>
      <c r="Q34" s="86">
        <f t="shared" si="11"/>
        <v>2.4300000000000002</v>
      </c>
    </row>
    <row r="35" spans="1:17" x14ac:dyDescent="0.2">
      <c r="A35" s="193">
        <v>7</v>
      </c>
      <c r="B35" s="90" t="s">
        <v>257</v>
      </c>
      <c r="C35" s="194" t="str">
        <f t="shared" si="10"/>
        <v>LK.03.7</v>
      </c>
      <c r="D35" s="194" t="s">
        <v>702</v>
      </c>
      <c r="E35" s="213">
        <v>4</v>
      </c>
      <c r="F35" s="321" t="s">
        <v>1083</v>
      </c>
      <c r="G35" s="210" t="s">
        <v>661</v>
      </c>
      <c r="H35" s="210" t="s">
        <v>662</v>
      </c>
      <c r="I35" s="211" t="s">
        <v>663</v>
      </c>
      <c r="J35" s="197">
        <f>'LK 03'!F9</f>
        <v>52.7</v>
      </c>
      <c r="K35" s="197">
        <f>'LK 03'!G9</f>
        <v>54</v>
      </c>
      <c r="L35" s="197">
        <f>'LK 03'!H9</f>
        <v>54</v>
      </c>
      <c r="M35" s="197">
        <f>'LK 03'!I9</f>
        <v>27.9</v>
      </c>
      <c r="N35" s="198">
        <f t="shared" si="8"/>
        <v>54</v>
      </c>
      <c r="O35" s="198">
        <f t="shared" si="9"/>
        <v>188.6</v>
      </c>
      <c r="P35" s="221">
        <f>'LK 03'!D9</f>
        <v>91</v>
      </c>
      <c r="Q35" s="86">
        <f t="shared" si="11"/>
        <v>2.4300000000000002</v>
      </c>
    </row>
    <row r="36" spans="1:17" x14ac:dyDescent="0.2">
      <c r="A36" s="193">
        <v>8</v>
      </c>
      <c r="B36" s="90" t="s">
        <v>258</v>
      </c>
      <c r="C36" s="194" t="str">
        <f t="shared" si="10"/>
        <v>LK.03.8</v>
      </c>
      <c r="D36" s="194" t="s">
        <v>704</v>
      </c>
      <c r="E36" s="213">
        <v>4</v>
      </c>
      <c r="F36" s="322"/>
      <c r="G36" s="195" t="s">
        <v>664</v>
      </c>
      <c r="H36" s="195" t="s">
        <v>665</v>
      </c>
      <c r="I36" s="196" t="s">
        <v>663</v>
      </c>
      <c r="J36" s="197">
        <f>'LK 03'!F10</f>
        <v>52.4</v>
      </c>
      <c r="K36" s="197">
        <f>'LK 03'!G10</f>
        <v>54</v>
      </c>
      <c r="L36" s="197">
        <f>'LK 03'!H10</f>
        <v>54</v>
      </c>
      <c r="M36" s="197">
        <f>'LK 03'!I10</f>
        <v>28.1</v>
      </c>
      <c r="N36" s="198">
        <f t="shared" si="8"/>
        <v>54</v>
      </c>
      <c r="O36" s="198">
        <f t="shared" si="9"/>
        <v>188.5</v>
      </c>
      <c r="P36" s="221">
        <f>'LK 03'!D10</f>
        <v>63</v>
      </c>
      <c r="Q36" s="86">
        <f t="shared" si="11"/>
        <v>2.4300000000000002</v>
      </c>
    </row>
    <row r="37" spans="1:17" x14ac:dyDescent="0.2">
      <c r="A37" s="199">
        <v>9</v>
      </c>
      <c r="B37" s="90" t="s">
        <v>259</v>
      </c>
      <c r="C37" s="194" t="str">
        <f t="shared" si="10"/>
        <v>LK.03.9</v>
      </c>
      <c r="D37" s="194" t="s">
        <v>705</v>
      </c>
      <c r="E37" s="213">
        <v>4</v>
      </c>
      <c r="F37" s="322"/>
      <c r="G37" s="195" t="s">
        <v>664</v>
      </c>
      <c r="H37" s="195" t="s">
        <v>665</v>
      </c>
      <c r="I37" s="196" t="s">
        <v>663</v>
      </c>
      <c r="J37" s="197">
        <f>'LK 03'!F11</f>
        <v>52.4</v>
      </c>
      <c r="K37" s="197">
        <f>'LK 03'!G11</f>
        <v>54</v>
      </c>
      <c r="L37" s="197">
        <f>'LK 03'!H11</f>
        <v>54</v>
      </c>
      <c r="M37" s="197">
        <f>'LK 03'!I11</f>
        <v>32.200000000000003</v>
      </c>
      <c r="N37" s="198">
        <f t="shared" si="8"/>
        <v>54</v>
      </c>
      <c r="O37" s="198">
        <f t="shared" si="9"/>
        <v>192.60000000000002</v>
      </c>
      <c r="P37" s="221">
        <f>'LK 03'!D11</f>
        <v>63</v>
      </c>
      <c r="Q37" s="86">
        <f t="shared" si="11"/>
        <v>2.4300000000000002</v>
      </c>
    </row>
    <row r="38" spans="1:17" x14ac:dyDescent="0.2">
      <c r="A38" s="199">
        <v>10</v>
      </c>
      <c r="B38" s="90" t="s">
        <v>260</v>
      </c>
      <c r="C38" s="194" t="str">
        <f t="shared" si="10"/>
        <v>LK.03.10</v>
      </c>
      <c r="D38" s="194" t="s">
        <v>706</v>
      </c>
      <c r="E38" s="213">
        <v>4</v>
      </c>
      <c r="F38" s="322"/>
      <c r="G38" s="195" t="s">
        <v>664</v>
      </c>
      <c r="H38" s="195" t="s">
        <v>665</v>
      </c>
      <c r="I38" s="196" t="s">
        <v>663</v>
      </c>
      <c r="J38" s="197">
        <f>'LK 03'!F12</f>
        <v>52.4</v>
      </c>
      <c r="K38" s="197">
        <f>'LK 03'!G12</f>
        <v>54</v>
      </c>
      <c r="L38" s="197">
        <f>'LK 03'!H12</f>
        <v>54</v>
      </c>
      <c r="M38" s="197">
        <f>'LK 03'!I12</f>
        <v>32.200000000000003</v>
      </c>
      <c r="N38" s="198">
        <f t="shared" si="8"/>
        <v>54</v>
      </c>
      <c r="O38" s="198">
        <f t="shared" si="9"/>
        <v>192.60000000000002</v>
      </c>
      <c r="P38" s="221">
        <f>'LK 03'!D12</f>
        <v>63</v>
      </c>
      <c r="Q38" s="86">
        <f t="shared" si="11"/>
        <v>2.4300000000000002</v>
      </c>
    </row>
    <row r="39" spans="1:17" x14ac:dyDescent="0.2">
      <c r="A39" s="199">
        <v>11</v>
      </c>
      <c r="B39" s="90" t="s">
        <v>261</v>
      </c>
      <c r="C39" s="194" t="str">
        <f t="shared" si="10"/>
        <v>LK.03.11</v>
      </c>
      <c r="D39" s="194" t="s">
        <v>707</v>
      </c>
      <c r="E39" s="213">
        <v>4</v>
      </c>
      <c r="F39" s="322"/>
      <c r="G39" s="195" t="s">
        <v>664</v>
      </c>
      <c r="H39" s="195" t="s">
        <v>665</v>
      </c>
      <c r="I39" s="196" t="s">
        <v>663</v>
      </c>
      <c r="J39" s="197">
        <f>'LK 03'!F13</f>
        <v>52.4</v>
      </c>
      <c r="K39" s="197">
        <f>'LK 03'!G13</f>
        <v>54</v>
      </c>
      <c r="L39" s="197">
        <f>'LK 03'!H13</f>
        <v>54</v>
      </c>
      <c r="M39" s="197">
        <f>'LK 03'!I13</f>
        <v>28.1</v>
      </c>
      <c r="N39" s="198">
        <f t="shared" si="8"/>
        <v>54</v>
      </c>
      <c r="O39" s="198">
        <f t="shared" si="9"/>
        <v>188.5</v>
      </c>
      <c r="P39" s="221">
        <f>'LK 03'!D13</f>
        <v>63</v>
      </c>
      <c r="Q39" s="86">
        <f t="shared" si="11"/>
        <v>2.4300000000000002</v>
      </c>
    </row>
    <row r="40" spans="1:17" ht="13.5" thickBot="1" x14ac:dyDescent="0.25">
      <c r="A40" s="199">
        <v>12</v>
      </c>
      <c r="B40" s="90" t="s">
        <v>262</v>
      </c>
      <c r="C40" s="194" t="str">
        <f t="shared" si="10"/>
        <v>LK.03.12</v>
      </c>
      <c r="D40" s="194" t="s">
        <v>708</v>
      </c>
      <c r="E40" s="213">
        <v>4</v>
      </c>
      <c r="F40" s="323"/>
      <c r="G40" s="210" t="s">
        <v>661</v>
      </c>
      <c r="H40" s="210" t="s">
        <v>662</v>
      </c>
      <c r="I40" s="211" t="s">
        <v>663</v>
      </c>
      <c r="J40" s="197">
        <f>'LK 03'!F14</f>
        <v>105.37461999999999</v>
      </c>
      <c r="K40" s="197">
        <f>'LK 03'!G14</f>
        <v>112.77462</v>
      </c>
      <c r="L40" s="197">
        <f>'LK 03'!H14</f>
        <v>112.77462</v>
      </c>
      <c r="M40" s="197">
        <f>'LK 03'!I14</f>
        <v>75.374619999999993</v>
      </c>
      <c r="N40" s="198">
        <f t="shared" si="8"/>
        <v>112.77462</v>
      </c>
      <c r="O40" s="198">
        <f t="shared" si="9"/>
        <v>406.29847999999998</v>
      </c>
      <c r="P40" s="221">
        <f>'LK 03'!D14</f>
        <v>136.30000000000001</v>
      </c>
      <c r="Q40" s="86">
        <f t="shared" si="11"/>
        <v>2.4300000000000002</v>
      </c>
    </row>
    <row r="41" spans="1:17" x14ac:dyDescent="0.2">
      <c r="A41" s="189"/>
      <c r="B41" s="324" t="s">
        <v>30</v>
      </c>
      <c r="C41" s="325"/>
      <c r="D41" s="325"/>
      <c r="E41" s="326"/>
      <c r="F41" s="216"/>
      <c r="G41" s="190"/>
      <c r="H41" s="190"/>
      <c r="I41" s="191"/>
      <c r="J41" s="192">
        <f>SUM(J42:J53)</f>
        <v>802.49671999999998</v>
      </c>
      <c r="K41" s="192">
        <f>SUM(K42:K53)</f>
        <v>833.39671999999996</v>
      </c>
      <c r="L41" s="192">
        <f>SUM(L42:L53)</f>
        <v>833.39671999999996</v>
      </c>
      <c r="M41" s="192">
        <f>SUM(M42:M53)</f>
        <v>482.09671999999995</v>
      </c>
      <c r="N41" s="192">
        <f>MAX(J41:M41)</f>
        <v>833.39671999999996</v>
      </c>
      <c r="O41" s="192">
        <f>SUM(O42:O53)</f>
        <v>2951.3868799999996</v>
      </c>
      <c r="P41" s="220">
        <f>+SUM(P42:P53)</f>
        <v>1028.8</v>
      </c>
      <c r="Q41" s="223">
        <f>+SUM(Q42:Q53)</f>
        <v>29.16</v>
      </c>
    </row>
    <row r="42" spans="1:17" x14ac:dyDescent="0.2">
      <c r="A42" s="193">
        <v>1</v>
      </c>
      <c r="B42" s="90" t="s">
        <v>263</v>
      </c>
      <c r="C42" s="194" t="str">
        <f>+B42</f>
        <v>LK.04.1</v>
      </c>
      <c r="D42" s="194" t="s">
        <v>711</v>
      </c>
      <c r="E42" s="213">
        <v>4</v>
      </c>
      <c r="F42" s="321" t="s">
        <v>1084</v>
      </c>
      <c r="G42" s="210" t="s">
        <v>661</v>
      </c>
      <c r="H42" s="210" t="s">
        <v>662</v>
      </c>
      <c r="I42" s="211" t="s">
        <v>681</v>
      </c>
      <c r="J42" s="197">
        <f>'LK 04'!F3</f>
        <v>105.09672</v>
      </c>
      <c r="K42" s="197">
        <f>'LK 04'!G3</f>
        <v>112.49672000000001</v>
      </c>
      <c r="L42" s="197">
        <f>'LK 04'!H3</f>
        <v>112.49672000000001</v>
      </c>
      <c r="M42" s="197">
        <f>'LK 04'!I3</f>
        <v>75.096720000000005</v>
      </c>
      <c r="N42" s="198">
        <f t="shared" ref="N42:N53" si="12">+MAX(J42:M42)</f>
        <v>112.49672000000001</v>
      </c>
      <c r="O42" s="198">
        <f t="shared" ref="O42:O53" si="13">+SUM(J42:M42)</f>
        <v>405.18688000000003</v>
      </c>
      <c r="P42" s="221">
        <f>'LK 04'!D3</f>
        <v>135.80000000000001</v>
      </c>
      <c r="Q42" s="86">
        <f>0.81*3</f>
        <v>2.4300000000000002</v>
      </c>
    </row>
    <row r="43" spans="1:17" x14ac:dyDescent="0.2">
      <c r="A43" s="193">
        <v>2</v>
      </c>
      <c r="B43" s="90" t="s">
        <v>264</v>
      </c>
      <c r="C43" s="194" t="str">
        <f t="shared" ref="C43:C53" si="14">+B43</f>
        <v>LK.04.2</v>
      </c>
      <c r="D43" s="194" t="s">
        <v>712</v>
      </c>
      <c r="E43" s="213">
        <v>4</v>
      </c>
      <c r="F43" s="322"/>
      <c r="G43" s="195" t="s">
        <v>664</v>
      </c>
      <c r="H43" s="195" t="s">
        <v>665</v>
      </c>
      <c r="I43" s="196" t="s">
        <v>681</v>
      </c>
      <c r="J43" s="197">
        <f>'LK 04'!F4</f>
        <v>52.4</v>
      </c>
      <c r="K43" s="197">
        <f>'LK 04'!G4</f>
        <v>54</v>
      </c>
      <c r="L43" s="197">
        <f>'LK 04'!H4</f>
        <v>54</v>
      </c>
      <c r="M43" s="197">
        <f>'LK 04'!I4</f>
        <v>28.1</v>
      </c>
      <c r="N43" s="198">
        <f t="shared" si="12"/>
        <v>54</v>
      </c>
      <c r="O43" s="198">
        <f t="shared" si="13"/>
        <v>188.5</v>
      </c>
      <c r="P43" s="221">
        <f>'LK 04'!D4</f>
        <v>63</v>
      </c>
      <c r="Q43" s="86">
        <f t="shared" ref="Q43:Q53" si="15">0.81*3</f>
        <v>2.4300000000000002</v>
      </c>
    </row>
    <row r="44" spans="1:17" x14ac:dyDescent="0.2">
      <c r="A44" s="193">
        <v>3</v>
      </c>
      <c r="B44" s="90" t="s">
        <v>265</v>
      </c>
      <c r="C44" s="194" t="str">
        <f t="shared" si="14"/>
        <v>LK.04.3</v>
      </c>
      <c r="D44" s="194" t="s">
        <v>713</v>
      </c>
      <c r="E44" s="213">
        <v>4</v>
      </c>
      <c r="F44" s="322"/>
      <c r="G44" s="195" t="s">
        <v>664</v>
      </c>
      <c r="H44" s="195" t="s">
        <v>665</v>
      </c>
      <c r="I44" s="196" t="s">
        <v>681</v>
      </c>
      <c r="J44" s="197">
        <f>'LK 04'!F5</f>
        <v>52.4</v>
      </c>
      <c r="K44" s="197">
        <f>'LK 04'!G5</f>
        <v>54</v>
      </c>
      <c r="L44" s="197">
        <f>'LK 04'!H5</f>
        <v>54</v>
      </c>
      <c r="M44" s="197">
        <f>'LK 04'!I5</f>
        <v>32.200000000000003</v>
      </c>
      <c r="N44" s="198">
        <f t="shared" si="12"/>
        <v>54</v>
      </c>
      <c r="O44" s="198">
        <f t="shared" si="13"/>
        <v>192.60000000000002</v>
      </c>
      <c r="P44" s="221">
        <f>'LK 04'!D5</f>
        <v>63</v>
      </c>
      <c r="Q44" s="86">
        <f t="shared" si="15"/>
        <v>2.4300000000000002</v>
      </c>
    </row>
    <row r="45" spans="1:17" x14ac:dyDescent="0.2">
      <c r="A45" s="193">
        <v>4</v>
      </c>
      <c r="B45" s="90" t="s">
        <v>266</v>
      </c>
      <c r="C45" s="194" t="str">
        <f t="shared" si="14"/>
        <v>LK.04.4</v>
      </c>
      <c r="D45" s="194" t="s">
        <v>714</v>
      </c>
      <c r="E45" s="213">
        <v>4</v>
      </c>
      <c r="F45" s="322"/>
      <c r="G45" s="195" t="s">
        <v>664</v>
      </c>
      <c r="H45" s="195" t="s">
        <v>662</v>
      </c>
      <c r="I45" s="196" t="s">
        <v>681</v>
      </c>
      <c r="J45" s="197">
        <f>'LK 04'!F6</f>
        <v>52.4</v>
      </c>
      <c r="K45" s="197">
        <f>'LK 04'!G6</f>
        <v>54</v>
      </c>
      <c r="L45" s="197">
        <f>'LK 04'!H6</f>
        <v>54</v>
      </c>
      <c r="M45" s="197">
        <f>'LK 04'!I6</f>
        <v>32.200000000000003</v>
      </c>
      <c r="N45" s="198">
        <f t="shared" si="12"/>
        <v>54</v>
      </c>
      <c r="O45" s="198">
        <f t="shared" si="13"/>
        <v>192.60000000000002</v>
      </c>
      <c r="P45" s="221">
        <f>'LK 04'!D6</f>
        <v>63</v>
      </c>
      <c r="Q45" s="86">
        <f t="shared" si="15"/>
        <v>2.4300000000000002</v>
      </c>
    </row>
    <row r="46" spans="1:17" x14ac:dyDescent="0.2">
      <c r="A46" s="193">
        <v>5</v>
      </c>
      <c r="B46" s="90" t="s">
        <v>267</v>
      </c>
      <c r="C46" s="194" t="str">
        <f t="shared" si="14"/>
        <v>LK.04.5</v>
      </c>
      <c r="D46" s="194" t="s">
        <v>703</v>
      </c>
      <c r="E46" s="213">
        <v>4</v>
      </c>
      <c r="F46" s="322"/>
      <c r="G46" s="195" t="s">
        <v>664</v>
      </c>
      <c r="H46" s="195" t="s">
        <v>683</v>
      </c>
      <c r="I46" s="196" t="s">
        <v>681</v>
      </c>
      <c r="J46" s="197">
        <f>'LK 04'!F7</f>
        <v>52.4</v>
      </c>
      <c r="K46" s="197">
        <f>'LK 04'!G7</f>
        <v>54</v>
      </c>
      <c r="L46" s="197">
        <f>'LK 04'!H7</f>
        <v>54</v>
      </c>
      <c r="M46" s="197">
        <f>'LK 04'!I7</f>
        <v>28.1</v>
      </c>
      <c r="N46" s="198">
        <f t="shared" si="12"/>
        <v>54</v>
      </c>
      <c r="O46" s="198">
        <f t="shared" si="13"/>
        <v>188.5</v>
      </c>
      <c r="P46" s="221">
        <f>'LK 04'!D7</f>
        <v>63</v>
      </c>
      <c r="Q46" s="86">
        <f t="shared" si="15"/>
        <v>2.4300000000000002</v>
      </c>
    </row>
    <row r="47" spans="1:17" x14ac:dyDescent="0.2">
      <c r="A47" s="193">
        <v>6</v>
      </c>
      <c r="B47" s="90" t="s">
        <v>268</v>
      </c>
      <c r="C47" s="194" t="str">
        <f t="shared" si="14"/>
        <v>LK.04.6</v>
      </c>
      <c r="D47" s="194" t="s">
        <v>715</v>
      </c>
      <c r="E47" s="213">
        <v>4</v>
      </c>
      <c r="F47" s="323"/>
      <c r="G47" s="210" t="s">
        <v>661</v>
      </c>
      <c r="H47" s="210" t="s">
        <v>662</v>
      </c>
      <c r="I47" s="211" t="s">
        <v>681</v>
      </c>
      <c r="J47" s="197">
        <f>'LK 04'!F8</f>
        <v>52.7</v>
      </c>
      <c r="K47" s="197">
        <f>'LK 04'!G8</f>
        <v>54</v>
      </c>
      <c r="L47" s="197">
        <f>'LK 04'!H8</f>
        <v>54</v>
      </c>
      <c r="M47" s="197">
        <f>'LK 04'!I8</f>
        <v>27.9</v>
      </c>
      <c r="N47" s="198">
        <f t="shared" si="12"/>
        <v>54</v>
      </c>
      <c r="O47" s="198">
        <f t="shared" si="13"/>
        <v>188.6</v>
      </c>
      <c r="P47" s="221">
        <f>'LK 04'!D8</f>
        <v>91</v>
      </c>
      <c r="Q47" s="86">
        <f t="shared" si="15"/>
        <v>2.4300000000000002</v>
      </c>
    </row>
    <row r="48" spans="1:17" x14ac:dyDescent="0.2">
      <c r="A48" s="193">
        <v>7</v>
      </c>
      <c r="B48" s="90" t="s">
        <v>269</v>
      </c>
      <c r="C48" s="194" t="str">
        <f t="shared" si="14"/>
        <v>LK.04.7</v>
      </c>
      <c r="D48" s="194" t="s">
        <v>716</v>
      </c>
      <c r="E48" s="213">
        <v>4</v>
      </c>
      <c r="F48" s="321" t="s">
        <v>1085</v>
      </c>
      <c r="G48" s="210" t="s">
        <v>661</v>
      </c>
      <c r="H48" s="210" t="s">
        <v>662</v>
      </c>
      <c r="I48" s="211" t="s">
        <v>663</v>
      </c>
      <c r="J48" s="197">
        <f>'LK 04'!F9</f>
        <v>68.400000000000006</v>
      </c>
      <c r="K48" s="197">
        <f>'LK 04'!G9</f>
        <v>70</v>
      </c>
      <c r="L48" s="197">
        <f>'LK 04'!H9</f>
        <v>70</v>
      </c>
      <c r="M48" s="197">
        <f>'LK 04'!I9</f>
        <v>36.700000000000003</v>
      </c>
      <c r="N48" s="198">
        <f t="shared" si="12"/>
        <v>70</v>
      </c>
      <c r="O48" s="198">
        <f t="shared" si="13"/>
        <v>245.10000000000002</v>
      </c>
      <c r="P48" s="221">
        <f>'LK 04'!D9</f>
        <v>112</v>
      </c>
      <c r="Q48" s="86">
        <f t="shared" si="15"/>
        <v>2.4300000000000002</v>
      </c>
    </row>
    <row r="49" spans="1:17" x14ac:dyDescent="0.2">
      <c r="A49" s="193">
        <v>8</v>
      </c>
      <c r="B49" s="90" t="s">
        <v>270</v>
      </c>
      <c r="C49" s="194" t="str">
        <f t="shared" si="14"/>
        <v>LK.04.8</v>
      </c>
      <c r="D49" s="194" t="s">
        <v>717</v>
      </c>
      <c r="E49" s="213">
        <v>4</v>
      </c>
      <c r="F49" s="322"/>
      <c r="G49" s="195" t="s">
        <v>664</v>
      </c>
      <c r="H49" s="195" t="s">
        <v>665</v>
      </c>
      <c r="I49" s="196" t="s">
        <v>663</v>
      </c>
      <c r="J49" s="197">
        <f>'LK 04'!F10</f>
        <v>68.2</v>
      </c>
      <c r="K49" s="197">
        <f>'LK 04'!G10</f>
        <v>70</v>
      </c>
      <c r="L49" s="197">
        <f>'LK 04'!H10</f>
        <v>70</v>
      </c>
      <c r="M49" s="197">
        <f>'LK 04'!I10</f>
        <v>36.700000000000003</v>
      </c>
      <c r="N49" s="198">
        <f t="shared" si="12"/>
        <v>70</v>
      </c>
      <c r="O49" s="198">
        <f t="shared" si="13"/>
        <v>244.89999999999998</v>
      </c>
      <c r="P49" s="221">
        <f>'LK 04'!D10</f>
        <v>80</v>
      </c>
      <c r="Q49" s="86">
        <f t="shared" si="15"/>
        <v>2.4300000000000002</v>
      </c>
    </row>
    <row r="50" spans="1:17" x14ac:dyDescent="0.2">
      <c r="A50" s="199">
        <v>9</v>
      </c>
      <c r="B50" s="90" t="s">
        <v>271</v>
      </c>
      <c r="C50" s="194" t="str">
        <f t="shared" si="14"/>
        <v>LK.04.9</v>
      </c>
      <c r="D50" s="194" t="s">
        <v>718</v>
      </c>
      <c r="E50" s="213">
        <v>4</v>
      </c>
      <c r="F50" s="322"/>
      <c r="G50" s="195" t="s">
        <v>664</v>
      </c>
      <c r="H50" s="195" t="s">
        <v>665</v>
      </c>
      <c r="I50" s="196" t="s">
        <v>663</v>
      </c>
      <c r="J50" s="197">
        <f>'LK 04'!F11</f>
        <v>68.2</v>
      </c>
      <c r="K50" s="197">
        <f>'LK 04'!G11</f>
        <v>70</v>
      </c>
      <c r="L50" s="197">
        <f>'LK 04'!H11</f>
        <v>70</v>
      </c>
      <c r="M50" s="197">
        <f>'LK 04'!I11</f>
        <v>36.9</v>
      </c>
      <c r="N50" s="198">
        <f t="shared" si="12"/>
        <v>70</v>
      </c>
      <c r="O50" s="198">
        <f t="shared" si="13"/>
        <v>245.1</v>
      </c>
      <c r="P50" s="221">
        <f>'LK 04'!D11</f>
        <v>80</v>
      </c>
      <c r="Q50" s="86">
        <f t="shared" si="15"/>
        <v>2.4300000000000002</v>
      </c>
    </row>
    <row r="51" spans="1:17" x14ac:dyDescent="0.2">
      <c r="A51" s="199">
        <v>10</v>
      </c>
      <c r="B51" s="90" t="s">
        <v>272</v>
      </c>
      <c r="C51" s="194" t="str">
        <f t="shared" si="14"/>
        <v>LK.04.10</v>
      </c>
      <c r="D51" s="194" t="s">
        <v>719</v>
      </c>
      <c r="E51" s="213">
        <v>4</v>
      </c>
      <c r="F51" s="322"/>
      <c r="G51" s="195" t="s">
        <v>664</v>
      </c>
      <c r="H51" s="195" t="s">
        <v>665</v>
      </c>
      <c r="I51" s="196" t="s">
        <v>663</v>
      </c>
      <c r="J51" s="197">
        <f>'LK 04'!F12</f>
        <v>68.2</v>
      </c>
      <c r="K51" s="197">
        <f>'LK 04'!G12</f>
        <v>70</v>
      </c>
      <c r="L51" s="197">
        <f>'LK 04'!H12</f>
        <v>70</v>
      </c>
      <c r="M51" s="197">
        <f>'LK 04'!I12</f>
        <v>41.5</v>
      </c>
      <c r="N51" s="198">
        <f t="shared" si="12"/>
        <v>70</v>
      </c>
      <c r="O51" s="198">
        <f t="shared" si="13"/>
        <v>249.7</v>
      </c>
      <c r="P51" s="221">
        <f>'LK 04'!D12</f>
        <v>80</v>
      </c>
      <c r="Q51" s="86">
        <f t="shared" si="15"/>
        <v>2.4300000000000002</v>
      </c>
    </row>
    <row r="52" spans="1:17" x14ac:dyDescent="0.2">
      <c r="A52" s="199">
        <v>11</v>
      </c>
      <c r="B52" s="90" t="s">
        <v>273</v>
      </c>
      <c r="C52" s="194" t="str">
        <f t="shared" si="14"/>
        <v>LK.04.11</v>
      </c>
      <c r="D52" s="194" t="s">
        <v>720</v>
      </c>
      <c r="E52" s="213">
        <v>4</v>
      </c>
      <c r="F52" s="322"/>
      <c r="G52" s="195" t="s">
        <v>664</v>
      </c>
      <c r="H52" s="195" t="s">
        <v>665</v>
      </c>
      <c r="I52" s="196" t="s">
        <v>663</v>
      </c>
      <c r="J52" s="197">
        <f>'LK 04'!F13</f>
        <v>68.2</v>
      </c>
      <c r="K52" s="197">
        <f>'LK 04'!G13</f>
        <v>70</v>
      </c>
      <c r="L52" s="197">
        <f>'LK 04'!H13</f>
        <v>70</v>
      </c>
      <c r="M52" s="197">
        <f>'LK 04'!I13</f>
        <v>41.5</v>
      </c>
      <c r="N52" s="198">
        <f t="shared" si="12"/>
        <v>70</v>
      </c>
      <c r="O52" s="198">
        <f t="shared" si="13"/>
        <v>249.7</v>
      </c>
      <c r="P52" s="221">
        <f>'LK 04'!D13</f>
        <v>80</v>
      </c>
      <c r="Q52" s="86">
        <f t="shared" si="15"/>
        <v>2.4300000000000002</v>
      </c>
    </row>
    <row r="53" spans="1:17" ht="13.5" thickBot="1" x14ac:dyDescent="0.25">
      <c r="A53" s="199">
        <v>12</v>
      </c>
      <c r="B53" s="90" t="s">
        <v>274</v>
      </c>
      <c r="C53" s="194" t="str">
        <f t="shared" si="14"/>
        <v>LK.04.12</v>
      </c>
      <c r="D53" s="194" t="s">
        <v>721</v>
      </c>
      <c r="E53" s="213">
        <v>4</v>
      </c>
      <c r="F53" s="323"/>
      <c r="G53" s="210" t="s">
        <v>661</v>
      </c>
      <c r="H53" s="210" t="s">
        <v>662</v>
      </c>
      <c r="I53" s="211" t="s">
        <v>663</v>
      </c>
      <c r="J53" s="197">
        <f>'LK 04'!F14</f>
        <v>93.9</v>
      </c>
      <c r="K53" s="197">
        <f>'LK 04'!G14</f>
        <v>100.9</v>
      </c>
      <c r="L53" s="197">
        <f>'LK 04'!H14</f>
        <v>100.9</v>
      </c>
      <c r="M53" s="197">
        <f>'LK 04'!I14</f>
        <v>65.2</v>
      </c>
      <c r="N53" s="198">
        <f t="shared" si="12"/>
        <v>100.9</v>
      </c>
      <c r="O53" s="198">
        <f t="shared" si="13"/>
        <v>360.90000000000003</v>
      </c>
      <c r="P53" s="221">
        <f>'LK 04'!D14</f>
        <v>118</v>
      </c>
      <c r="Q53" s="86">
        <f t="shared" si="15"/>
        <v>2.4300000000000002</v>
      </c>
    </row>
    <row r="54" spans="1:17" x14ac:dyDescent="0.2">
      <c r="A54" s="189"/>
      <c r="B54" s="324" t="s">
        <v>33</v>
      </c>
      <c r="C54" s="325"/>
      <c r="D54" s="325"/>
      <c r="E54" s="326"/>
      <c r="F54" s="216"/>
      <c r="G54" s="190"/>
      <c r="H54" s="190"/>
      <c r="I54" s="191"/>
      <c r="J54" s="192">
        <f>SUM(J55:J63)</f>
        <v>694.71186999999998</v>
      </c>
      <c r="K54" s="192">
        <f>SUM(K55:K63)</f>
        <v>723.87112000000002</v>
      </c>
      <c r="L54" s="192">
        <f>SUM(L55:L63)</f>
        <v>723.87112000000002</v>
      </c>
      <c r="M54" s="192">
        <f>SUM(M55:M63)</f>
        <v>433.0440200000001</v>
      </c>
      <c r="N54" s="192">
        <f>MAX(J54:M54)</f>
        <v>723.87112000000002</v>
      </c>
      <c r="O54" s="192">
        <f>SUM(O55:O63)</f>
        <v>2575.4981299999999</v>
      </c>
      <c r="P54" s="220">
        <f>+SUM(P55:P63)</f>
        <v>912.2</v>
      </c>
      <c r="Q54" s="223">
        <f>+SUM(Q55:Q63)</f>
        <v>21.87</v>
      </c>
    </row>
    <row r="55" spans="1:17" x14ac:dyDescent="0.2">
      <c r="A55" s="193">
        <v>1</v>
      </c>
      <c r="B55" s="90" t="s">
        <v>275</v>
      </c>
      <c r="C55" s="194" t="str">
        <f>+B55</f>
        <v>LK.05.1</v>
      </c>
      <c r="D55" s="194" t="s">
        <v>722</v>
      </c>
      <c r="E55" s="213">
        <v>4</v>
      </c>
      <c r="F55" s="321" t="s">
        <v>1086</v>
      </c>
      <c r="G55" s="210" t="s">
        <v>661</v>
      </c>
      <c r="H55" s="210" t="s">
        <v>662</v>
      </c>
      <c r="I55" s="211" t="s">
        <v>681</v>
      </c>
      <c r="J55" s="197">
        <f>'LK 05'!F3</f>
        <v>75.916749999999993</v>
      </c>
      <c r="K55" s="197">
        <f>'LK 05'!G3</f>
        <v>78</v>
      </c>
      <c r="L55" s="197">
        <f>'LK 05'!H3</f>
        <v>78</v>
      </c>
      <c r="M55" s="197">
        <f>'LK 05'!I3</f>
        <v>41.09</v>
      </c>
      <c r="N55" s="198">
        <f t="shared" ref="N55:N63" si="16">+MAX(J55:M55)</f>
        <v>78</v>
      </c>
      <c r="O55" s="198">
        <f t="shared" ref="O55:O63" si="17">+SUM(J55:M55)</f>
        <v>273.00675000000001</v>
      </c>
      <c r="P55" s="221">
        <f>'LK 05'!D3</f>
        <v>120</v>
      </c>
      <c r="Q55" s="86">
        <f>0.81*3</f>
        <v>2.4300000000000002</v>
      </c>
    </row>
    <row r="56" spans="1:17" x14ac:dyDescent="0.2">
      <c r="A56" s="193">
        <v>2</v>
      </c>
      <c r="B56" s="90" t="s">
        <v>276</v>
      </c>
      <c r="C56" s="194" t="str">
        <f t="shared" ref="C56:C63" si="18">+B56</f>
        <v>LK.05.2</v>
      </c>
      <c r="D56" s="194" t="s">
        <v>723</v>
      </c>
      <c r="E56" s="213">
        <v>4</v>
      </c>
      <c r="F56" s="322"/>
      <c r="G56" s="195" t="s">
        <v>664</v>
      </c>
      <c r="H56" s="195" t="s">
        <v>665</v>
      </c>
      <c r="I56" s="196" t="s">
        <v>681</v>
      </c>
      <c r="J56" s="197">
        <f>'LK 05'!F4</f>
        <v>75.695599999999999</v>
      </c>
      <c r="K56" s="197">
        <f>'LK 05'!G4</f>
        <v>78</v>
      </c>
      <c r="L56" s="197">
        <f>'LK 05'!H4</f>
        <v>78</v>
      </c>
      <c r="M56" s="197">
        <f>'LK 05'!I4</f>
        <v>46.77</v>
      </c>
      <c r="N56" s="198">
        <f t="shared" si="16"/>
        <v>78</v>
      </c>
      <c r="O56" s="198">
        <f t="shared" si="17"/>
        <v>278.46559999999999</v>
      </c>
      <c r="P56" s="221">
        <f>'LK 05'!D4</f>
        <v>90</v>
      </c>
      <c r="Q56" s="86">
        <f t="shared" ref="Q56:Q63" si="19">0.81*3</f>
        <v>2.4300000000000002</v>
      </c>
    </row>
    <row r="57" spans="1:17" x14ac:dyDescent="0.2">
      <c r="A57" s="193">
        <v>3</v>
      </c>
      <c r="B57" s="90" t="s">
        <v>277</v>
      </c>
      <c r="C57" s="194" t="str">
        <f t="shared" si="18"/>
        <v>LK.05.3</v>
      </c>
      <c r="D57" s="194" t="s">
        <v>724</v>
      </c>
      <c r="E57" s="213">
        <v>4</v>
      </c>
      <c r="F57" s="322"/>
      <c r="G57" s="195" t="s">
        <v>664</v>
      </c>
      <c r="H57" s="195" t="s">
        <v>665</v>
      </c>
      <c r="I57" s="196" t="s">
        <v>681</v>
      </c>
      <c r="J57" s="197">
        <f>'LK 05'!F5</f>
        <v>75.691149999999993</v>
      </c>
      <c r="K57" s="197">
        <f>'LK 05'!G5</f>
        <v>78</v>
      </c>
      <c r="L57" s="197">
        <f>'LK 05'!H5</f>
        <v>78</v>
      </c>
      <c r="M57" s="197">
        <f>'LK 05'!I5</f>
        <v>46.77</v>
      </c>
      <c r="N57" s="198">
        <f t="shared" si="16"/>
        <v>78</v>
      </c>
      <c r="O57" s="198">
        <f t="shared" si="17"/>
        <v>278.46114999999998</v>
      </c>
      <c r="P57" s="221">
        <f>'LK 05'!D5</f>
        <v>90</v>
      </c>
      <c r="Q57" s="86">
        <f t="shared" si="19"/>
        <v>2.4300000000000002</v>
      </c>
    </row>
    <row r="58" spans="1:17" x14ac:dyDescent="0.2">
      <c r="A58" s="193">
        <v>4</v>
      </c>
      <c r="B58" s="90" t="s">
        <v>278</v>
      </c>
      <c r="C58" s="194" t="str">
        <f t="shared" si="18"/>
        <v>LK.05.4</v>
      </c>
      <c r="D58" s="194" t="s">
        <v>725</v>
      </c>
      <c r="E58" s="213">
        <v>4</v>
      </c>
      <c r="F58" s="323"/>
      <c r="G58" s="210" t="s">
        <v>661</v>
      </c>
      <c r="H58" s="210" t="s">
        <v>662</v>
      </c>
      <c r="I58" s="211" t="s">
        <v>681</v>
      </c>
      <c r="J58" s="197">
        <f>'LK 05'!F6</f>
        <v>114.85112000000001</v>
      </c>
      <c r="K58" s="197">
        <f>'LK 05'!G6</f>
        <v>123.02312000000001</v>
      </c>
      <c r="L58" s="197">
        <f>'LK 05'!H6</f>
        <v>123.02312000000001</v>
      </c>
      <c r="M58" s="197">
        <f>'LK 05'!I6</f>
        <v>83.050520000000006</v>
      </c>
      <c r="N58" s="198">
        <f t="shared" si="16"/>
        <v>123.02312000000001</v>
      </c>
      <c r="O58" s="198">
        <f t="shared" si="17"/>
        <v>443.94788000000005</v>
      </c>
      <c r="P58" s="221">
        <f>'LK 05'!D6</f>
        <v>156.19999999999999</v>
      </c>
      <c r="Q58" s="86">
        <f t="shared" si="19"/>
        <v>2.4300000000000002</v>
      </c>
    </row>
    <row r="59" spans="1:17" x14ac:dyDescent="0.2">
      <c r="A59" s="193">
        <v>5</v>
      </c>
      <c r="B59" s="90" t="s">
        <v>279</v>
      </c>
      <c r="C59" s="194" t="str">
        <f t="shared" si="18"/>
        <v>LK.05.5</v>
      </c>
      <c r="D59" s="194" t="s">
        <v>726</v>
      </c>
      <c r="E59" s="213">
        <v>4</v>
      </c>
      <c r="F59" s="321" t="s">
        <v>1087</v>
      </c>
      <c r="G59" s="210" t="s">
        <v>661</v>
      </c>
      <c r="H59" s="210" t="s">
        <v>662</v>
      </c>
      <c r="I59" s="211" t="s">
        <v>663</v>
      </c>
      <c r="J59" s="197">
        <f>'LK 05'!F7</f>
        <v>99.553699999999992</v>
      </c>
      <c r="K59" s="197">
        <f>'LK 05'!G7</f>
        <v>106.848</v>
      </c>
      <c r="L59" s="197">
        <f>'LK 05'!H7</f>
        <v>106.848</v>
      </c>
      <c r="M59" s="197">
        <f>'LK 05'!I7</f>
        <v>68.738749999999996</v>
      </c>
      <c r="N59" s="198">
        <f t="shared" si="16"/>
        <v>106.848</v>
      </c>
      <c r="O59" s="198">
        <f t="shared" si="17"/>
        <v>381.98845</v>
      </c>
      <c r="P59" s="221">
        <f>'LK 05'!D7</f>
        <v>126</v>
      </c>
      <c r="Q59" s="86">
        <f t="shared" si="19"/>
        <v>2.4300000000000002</v>
      </c>
    </row>
    <row r="60" spans="1:17" x14ac:dyDescent="0.2">
      <c r="A60" s="193">
        <v>6</v>
      </c>
      <c r="B60" s="90" t="s">
        <v>280</v>
      </c>
      <c r="C60" s="194" t="str">
        <f t="shared" si="18"/>
        <v>LK.05.6</v>
      </c>
      <c r="D60" s="194" t="s">
        <v>728</v>
      </c>
      <c r="E60" s="213">
        <v>4</v>
      </c>
      <c r="F60" s="322"/>
      <c r="G60" s="195" t="s">
        <v>664</v>
      </c>
      <c r="H60" s="195" t="s">
        <v>665</v>
      </c>
      <c r="I60" s="196" t="s">
        <v>663</v>
      </c>
      <c r="J60" s="197">
        <f>'LK 05'!F8</f>
        <v>63.195599999999999</v>
      </c>
      <c r="K60" s="197">
        <f>'LK 05'!G8</f>
        <v>65</v>
      </c>
      <c r="L60" s="197">
        <f>'LK 05'!H8</f>
        <v>65</v>
      </c>
      <c r="M60" s="197">
        <f>'LK 05'!I8</f>
        <v>38.975000000000001</v>
      </c>
      <c r="N60" s="198">
        <f t="shared" si="16"/>
        <v>65</v>
      </c>
      <c r="O60" s="198">
        <f t="shared" si="17"/>
        <v>232.17060000000001</v>
      </c>
      <c r="P60" s="221">
        <f>'LK 05'!D8</f>
        <v>75</v>
      </c>
      <c r="Q60" s="86">
        <f t="shared" si="19"/>
        <v>2.4300000000000002</v>
      </c>
    </row>
    <row r="61" spans="1:17" x14ac:dyDescent="0.2">
      <c r="A61" s="193">
        <v>7</v>
      </c>
      <c r="B61" s="90" t="s">
        <v>281</v>
      </c>
      <c r="C61" s="194" t="str">
        <f t="shared" si="18"/>
        <v>LK.05.7</v>
      </c>
      <c r="D61" s="194" t="s">
        <v>729</v>
      </c>
      <c r="E61" s="213">
        <v>4</v>
      </c>
      <c r="F61" s="322"/>
      <c r="G61" s="195" t="s">
        <v>664</v>
      </c>
      <c r="H61" s="195" t="s">
        <v>665</v>
      </c>
      <c r="I61" s="196" t="s">
        <v>663</v>
      </c>
      <c r="J61" s="197">
        <f>'LK 05'!F9</f>
        <v>63.195599999999999</v>
      </c>
      <c r="K61" s="197">
        <f>'LK 05'!G9</f>
        <v>65</v>
      </c>
      <c r="L61" s="197">
        <f>'LK 05'!H9</f>
        <v>65</v>
      </c>
      <c r="M61" s="197">
        <f>'LK 05'!I9</f>
        <v>38.975000000000001</v>
      </c>
      <c r="N61" s="198">
        <f t="shared" si="16"/>
        <v>65</v>
      </c>
      <c r="O61" s="198">
        <f t="shared" si="17"/>
        <v>232.17060000000001</v>
      </c>
      <c r="P61" s="221">
        <f>'LK 05'!D9</f>
        <v>75</v>
      </c>
      <c r="Q61" s="86">
        <f t="shared" si="19"/>
        <v>2.4300000000000002</v>
      </c>
    </row>
    <row r="62" spans="1:17" x14ac:dyDescent="0.2">
      <c r="A62" s="193">
        <v>8</v>
      </c>
      <c r="B62" s="90" t="s">
        <v>282</v>
      </c>
      <c r="C62" s="194" t="str">
        <f t="shared" si="18"/>
        <v>LK.05.8</v>
      </c>
      <c r="D62" s="194" t="s">
        <v>730</v>
      </c>
      <c r="E62" s="213">
        <v>4</v>
      </c>
      <c r="F62" s="322"/>
      <c r="G62" s="195" t="s">
        <v>664</v>
      </c>
      <c r="H62" s="195" t="s">
        <v>665</v>
      </c>
      <c r="I62" s="196" t="s">
        <v>663</v>
      </c>
      <c r="J62" s="197">
        <f>'LK 05'!F10</f>
        <v>63.195599999999999</v>
      </c>
      <c r="K62" s="197">
        <f>'LK 05'!G10</f>
        <v>65</v>
      </c>
      <c r="L62" s="197">
        <f>'LK 05'!H10</f>
        <v>65</v>
      </c>
      <c r="M62" s="197">
        <f>'LK 05'!I10</f>
        <v>34.419750000000001</v>
      </c>
      <c r="N62" s="198">
        <f t="shared" si="16"/>
        <v>65</v>
      </c>
      <c r="O62" s="198">
        <f t="shared" si="17"/>
        <v>227.61535000000001</v>
      </c>
      <c r="P62" s="221">
        <f>'LK 05'!D10</f>
        <v>75</v>
      </c>
      <c r="Q62" s="86">
        <f t="shared" si="19"/>
        <v>2.4300000000000002</v>
      </c>
    </row>
    <row r="63" spans="1:17" ht="13.5" thickBot="1" x14ac:dyDescent="0.25">
      <c r="A63" s="199">
        <v>9</v>
      </c>
      <c r="B63" s="90" t="s">
        <v>283</v>
      </c>
      <c r="C63" s="194" t="str">
        <f t="shared" si="18"/>
        <v>LK.05.9</v>
      </c>
      <c r="D63" s="194" t="s">
        <v>731</v>
      </c>
      <c r="E63" s="213">
        <v>4</v>
      </c>
      <c r="F63" s="323"/>
      <c r="G63" s="210" t="s">
        <v>661</v>
      </c>
      <c r="H63" s="210" t="s">
        <v>662</v>
      </c>
      <c r="I63" s="211" t="s">
        <v>663</v>
      </c>
      <c r="J63" s="197">
        <f>'LK 05'!F11</f>
        <v>63.41675</v>
      </c>
      <c r="K63" s="197">
        <f>'LK 05'!G11</f>
        <v>65</v>
      </c>
      <c r="L63" s="197">
        <f>'LK 05'!H11</f>
        <v>65</v>
      </c>
      <c r="M63" s="197">
        <f>'LK 05'!I11</f>
        <v>34.255000000000003</v>
      </c>
      <c r="N63" s="198">
        <f t="shared" si="16"/>
        <v>65</v>
      </c>
      <c r="O63" s="198">
        <f t="shared" si="17"/>
        <v>227.67175</v>
      </c>
      <c r="P63" s="221">
        <f>'LK 05'!D11</f>
        <v>105</v>
      </c>
      <c r="Q63" s="86">
        <f t="shared" si="19"/>
        <v>2.4300000000000002</v>
      </c>
    </row>
    <row r="64" spans="1:17" x14ac:dyDescent="0.2">
      <c r="A64" s="189"/>
      <c r="B64" s="324" t="s">
        <v>36</v>
      </c>
      <c r="C64" s="325"/>
      <c r="D64" s="325"/>
      <c r="E64" s="326"/>
      <c r="F64" s="216"/>
      <c r="G64" s="190"/>
      <c r="H64" s="190"/>
      <c r="I64" s="191"/>
      <c r="J64" s="192">
        <f>SUM(J65:J74)</f>
        <v>678.72485999999992</v>
      </c>
      <c r="K64" s="192">
        <f>SUM(K65:K74)</f>
        <v>705.59999999999991</v>
      </c>
      <c r="L64" s="192">
        <f>SUM(L65:L74)</f>
        <v>705.59999999999991</v>
      </c>
      <c r="M64" s="192">
        <f>SUM(M65:M74)</f>
        <v>414.17570999999998</v>
      </c>
      <c r="N64" s="192">
        <f>MAX(J64:M64)</f>
        <v>705.59999999999991</v>
      </c>
      <c r="O64" s="192">
        <f>SUM(O65:O74)</f>
        <v>2504.1005700000001</v>
      </c>
      <c r="P64" s="220">
        <f>+SUM(P65:P74)</f>
        <v>880.4</v>
      </c>
      <c r="Q64" s="223">
        <f>+SUM(Q65:Q74)</f>
        <v>24.3</v>
      </c>
    </row>
    <row r="65" spans="1:17" x14ac:dyDescent="0.2">
      <c r="A65" s="193">
        <v>1</v>
      </c>
      <c r="B65" s="90" t="s">
        <v>285</v>
      </c>
      <c r="C65" s="194" t="str">
        <f>+B65</f>
        <v>LK.06.1</v>
      </c>
      <c r="D65" s="194" t="s">
        <v>732</v>
      </c>
      <c r="E65" s="213">
        <v>4</v>
      </c>
      <c r="F65" s="321" t="s">
        <v>1088</v>
      </c>
      <c r="G65" s="210" t="s">
        <v>661</v>
      </c>
      <c r="H65" s="210" t="s">
        <v>662</v>
      </c>
      <c r="I65" s="211" t="s">
        <v>681</v>
      </c>
      <c r="J65" s="197">
        <f>'LK 06'!F3</f>
        <v>68.416749999999993</v>
      </c>
      <c r="K65" s="197">
        <f>'LK 06'!G3</f>
        <v>70</v>
      </c>
      <c r="L65" s="197">
        <f>'LK 06'!H3</f>
        <v>70</v>
      </c>
      <c r="M65" s="197">
        <f>'LK 06'!I3</f>
        <v>36.725000000000001</v>
      </c>
      <c r="N65" s="198">
        <f t="shared" ref="N65:N74" si="20">+MAX(J65:M65)</f>
        <v>70</v>
      </c>
      <c r="O65" s="198">
        <f t="shared" ref="O65:O74" si="21">+SUM(J65:M65)</f>
        <v>245.14174999999997</v>
      </c>
      <c r="P65" s="221">
        <f>'LK 06'!D3</f>
        <v>112</v>
      </c>
      <c r="Q65" s="86">
        <f>0.81*3</f>
        <v>2.4300000000000002</v>
      </c>
    </row>
    <row r="66" spans="1:17" x14ac:dyDescent="0.2">
      <c r="A66" s="193">
        <v>2</v>
      </c>
      <c r="B66" s="90" t="s">
        <v>286</v>
      </c>
      <c r="C66" s="194" t="str">
        <f t="shared" ref="C66:C74" si="22">+B66</f>
        <v>LK.06.2</v>
      </c>
      <c r="D66" s="194" t="s">
        <v>733</v>
      </c>
      <c r="E66" s="213">
        <v>4</v>
      </c>
      <c r="F66" s="322"/>
      <c r="G66" s="195" t="s">
        <v>664</v>
      </c>
      <c r="H66" s="195" t="s">
        <v>665</v>
      </c>
      <c r="I66" s="196" t="s">
        <v>681</v>
      </c>
      <c r="J66" s="197">
        <f>'LK 06'!F4</f>
        <v>68.195599999999999</v>
      </c>
      <c r="K66" s="197">
        <f>'LK 06'!G4</f>
        <v>70</v>
      </c>
      <c r="L66" s="197">
        <f>'LK 06'!H4</f>
        <v>70</v>
      </c>
      <c r="M66" s="197">
        <f>'LK 06'!I4</f>
        <v>36.910629999999998</v>
      </c>
      <c r="N66" s="198">
        <f t="shared" si="20"/>
        <v>70</v>
      </c>
      <c r="O66" s="198">
        <f t="shared" si="21"/>
        <v>245.10623000000001</v>
      </c>
      <c r="P66" s="221">
        <f>'LK 06'!D4</f>
        <v>80</v>
      </c>
      <c r="Q66" s="86">
        <f t="shared" ref="Q66:Q74" si="23">0.81*3</f>
        <v>2.4300000000000002</v>
      </c>
    </row>
    <row r="67" spans="1:17" x14ac:dyDescent="0.2">
      <c r="A67" s="193">
        <v>3</v>
      </c>
      <c r="B67" s="90" t="s">
        <v>287</v>
      </c>
      <c r="C67" s="194" t="str">
        <f t="shared" si="22"/>
        <v>LK.06.3</v>
      </c>
      <c r="D67" s="194" t="s">
        <v>727</v>
      </c>
      <c r="E67" s="213">
        <v>4</v>
      </c>
      <c r="F67" s="322"/>
      <c r="G67" s="195" t="s">
        <v>664</v>
      </c>
      <c r="H67" s="195" t="s">
        <v>665</v>
      </c>
      <c r="I67" s="196" t="s">
        <v>681</v>
      </c>
      <c r="J67" s="197">
        <f>'LK 06'!F5</f>
        <v>68.435789999999997</v>
      </c>
      <c r="K67" s="197">
        <f>'LK 06'!G5</f>
        <v>70</v>
      </c>
      <c r="L67" s="197">
        <f>'LK 06'!H5</f>
        <v>70</v>
      </c>
      <c r="M67" s="197">
        <f>'LK 06'!I5</f>
        <v>41.475000000000001</v>
      </c>
      <c r="N67" s="198">
        <f t="shared" si="20"/>
        <v>70</v>
      </c>
      <c r="O67" s="198">
        <f t="shared" si="21"/>
        <v>249.91078999999999</v>
      </c>
      <c r="P67" s="221">
        <f>'LK 06'!D5</f>
        <v>80</v>
      </c>
      <c r="Q67" s="86">
        <f t="shared" si="23"/>
        <v>2.4300000000000002</v>
      </c>
    </row>
    <row r="68" spans="1:17" x14ac:dyDescent="0.2">
      <c r="A68" s="193">
        <v>4</v>
      </c>
      <c r="B68" s="90" t="s">
        <v>288</v>
      </c>
      <c r="C68" s="194" t="str">
        <f t="shared" si="22"/>
        <v>LK.06.4</v>
      </c>
      <c r="D68" s="194" t="s">
        <v>734</v>
      </c>
      <c r="E68" s="213">
        <v>4</v>
      </c>
      <c r="F68" s="322"/>
      <c r="G68" s="195" t="s">
        <v>664</v>
      </c>
      <c r="H68" s="195" t="s">
        <v>662</v>
      </c>
      <c r="I68" s="196" t="s">
        <v>681</v>
      </c>
      <c r="J68" s="197">
        <f>'LK 06'!F6</f>
        <v>68.186700000000002</v>
      </c>
      <c r="K68" s="197">
        <f>'LK 06'!G6</f>
        <v>70</v>
      </c>
      <c r="L68" s="197">
        <f>'LK 06'!H6</f>
        <v>70</v>
      </c>
      <c r="M68" s="197">
        <f>'LK 06'!I6</f>
        <v>41.475000000000001</v>
      </c>
      <c r="N68" s="198">
        <f t="shared" si="20"/>
        <v>70</v>
      </c>
      <c r="O68" s="198">
        <f t="shared" si="21"/>
        <v>249.6617</v>
      </c>
      <c r="P68" s="221">
        <f>'LK 06'!D6</f>
        <v>80</v>
      </c>
      <c r="Q68" s="86">
        <f t="shared" si="23"/>
        <v>2.4300000000000002</v>
      </c>
    </row>
    <row r="69" spans="1:17" x14ac:dyDescent="0.2">
      <c r="A69" s="193">
        <v>5</v>
      </c>
      <c r="B69" s="90" t="s">
        <v>289</v>
      </c>
      <c r="C69" s="194" t="str">
        <f t="shared" si="22"/>
        <v>LK.06.5</v>
      </c>
      <c r="D69" s="194" t="s">
        <v>735</v>
      </c>
      <c r="E69" s="213">
        <v>4</v>
      </c>
      <c r="F69" s="323"/>
      <c r="G69" s="210" t="s">
        <v>661</v>
      </c>
      <c r="H69" s="210" t="s">
        <v>662</v>
      </c>
      <c r="I69" s="211" t="s">
        <v>681</v>
      </c>
      <c r="J69" s="197">
        <f>'LK 06'!F7</f>
        <v>93.847769999999997</v>
      </c>
      <c r="K69" s="197">
        <f>'LK 06'!G7</f>
        <v>100.9</v>
      </c>
      <c r="L69" s="197">
        <f>'LK 06'!H7</f>
        <v>100.9</v>
      </c>
      <c r="M69" s="197">
        <f>'LK 06'!I7</f>
        <v>65.223140000000001</v>
      </c>
      <c r="N69" s="198">
        <f t="shared" si="20"/>
        <v>100.9</v>
      </c>
      <c r="O69" s="198">
        <f t="shared" si="21"/>
        <v>360.87091000000004</v>
      </c>
      <c r="P69" s="221">
        <f>'LK 06'!D7</f>
        <v>118.5</v>
      </c>
      <c r="Q69" s="86">
        <f t="shared" si="23"/>
        <v>2.4300000000000002</v>
      </c>
    </row>
    <row r="70" spans="1:17" x14ac:dyDescent="0.2">
      <c r="A70" s="193">
        <v>6</v>
      </c>
      <c r="B70" s="90" t="s">
        <v>290</v>
      </c>
      <c r="C70" s="194" t="str">
        <f t="shared" si="22"/>
        <v>LK.06.6</v>
      </c>
      <c r="D70" s="194" t="s">
        <v>737</v>
      </c>
      <c r="E70" s="213">
        <v>4</v>
      </c>
      <c r="F70" s="321" t="s">
        <v>1089</v>
      </c>
      <c r="G70" s="210" t="s">
        <v>661</v>
      </c>
      <c r="H70" s="210" t="s">
        <v>662</v>
      </c>
      <c r="I70" s="211" t="s">
        <v>663</v>
      </c>
      <c r="J70" s="197">
        <f>'LK 06'!F8</f>
        <v>101.64319999999999</v>
      </c>
      <c r="K70" s="197">
        <f>'LK 06'!G8</f>
        <v>108.7</v>
      </c>
      <c r="L70" s="197">
        <f>'LK 06'!H8</f>
        <v>108.7</v>
      </c>
      <c r="M70" s="197">
        <f>'LK 06'!I8</f>
        <v>72.121189999999999</v>
      </c>
      <c r="N70" s="198">
        <f t="shared" si="20"/>
        <v>108.7</v>
      </c>
      <c r="O70" s="198">
        <f t="shared" si="21"/>
        <v>391.16439000000003</v>
      </c>
      <c r="P70" s="221">
        <f>'LK 06'!D8</f>
        <v>129.9</v>
      </c>
      <c r="Q70" s="86">
        <f t="shared" si="23"/>
        <v>2.4300000000000002</v>
      </c>
    </row>
    <row r="71" spans="1:17" x14ac:dyDescent="0.2">
      <c r="A71" s="193">
        <v>7</v>
      </c>
      <c r="B71" s="90" t="s">
        <v>291</v>
      </c>
      <c r="C71" s="194" t="str">
        <f t="shared" si="22"/>
        <v>LK.06.7</v>
      </c>
      <c r="D71" s="194" t="s">
        <v>739</v>
      </c>
      <c r="E71" s="213">
        <v>4</v>
      </c>
      <c r="F71" s="322"/>
      <c r="G71" s="195" t="s">
        <v>664</v>
      </c>
      <c r="H71" s="195" t="s">
        <v>665</v>
      </c>
      <c r="I71" s="196" t="s">
        <v>663</v>
      </c>
      <c r="J71" s="197">
        <f>'LK 06'!F9</f>
        <v>52.441099999999999</v>
      </c>
      <c r="K71" s="197">
        <f>'LK 06'!G9</f>
        <v>54</v>
      </c>
      <c r="L71" s="197">
        <f>'LK 06'!H9</f>
        <v>54</v>
      </c>
      <c r="M71" s="197">
        <f>'LK 06'!I9</f>
        <v>32.152500000000003</v>
      </c>
      <c r="N71" s="198">
        <f t="shared" si="20"/>
        <v>54</v>
      </c>
      <c r="O71" s="198">
        <f t="shared" si="21"/>
        <v>192.59360000000001</v>
      </c>
      <c r="P71" s="221">
        <f>'LK 06'!D9</f>
        <v>63</v>
      </c>
      <c r="Q71" s="86">
        <f t="shared" si="23"/>
        <v>2.4300000000000002</v>
      </c>
    </row>
    <row r="72" spans="1:17" x14ac:dyDescent="0.2">
      <c r="A72" s="199">
        <v>8</v>
      </c>
      <c r="B72" s="90" t="s">
        <v>292</v>
      </c>
      <c r="C72" s="194" t="str">
        <f t="shared" si="22"/>
        <v>LK.06.8</v>
      </c>
      <c r="D72" s="194" t="s">
        <v>740</v>
      </c>
      <c r="E72" s="213">
        <v>4</v>
      </c>
      <c r="F72" s="322"/>
      <c r="G72" s="195" t="s">
        <v>664</v>
      </c>
      <c r="H72" s="195" t="s">
        <v>665</v>
      </c>
      <c r="I72" s="196" t="s">
        <v>663</v>
      </c>
      <c r="J72" s="197">
        <f>'LK 06'!F10</f>
        <v>52.445599999999999</v>
      </c>
      <c r="K72" s="197">
        <f>'LK 06'!G10</f>
        <v>54</v>
      </c>
      <c r="L72" s="197">
        <f>'LK 06'!H10</f>
        <v>54</v>
      </c>
      <c r="M72" s="197">
        <f>'LK 06'!I10</f>
        <v>32.152500000000003</v>
      </c>
      <c r="N72" s="198">
        <f t="shared" si="20"/>
        <v>54</v>
      </c>
      <c r="O72" s="198">
        <f t="shared" si="21"/>
        <v>192.59810000000002</v>
      </c>
      <c r="P72" s="221">
        <f>'LK 06'!D10</f>
        <v>63</v>
      </c>
      <c r="Q72" s="86">
        <f t="shared" si="23"/>
        <v>2.4300000000000002</v>
      </c>
    </row>
    <row r="73" spans="1:17" x14ac:dyDescent="0.2">
      <c r="A73" s="199">
        <v>9</v>
      </c>
      <c r="B73" s="90" t="s">
        <v>293</v>
      </c>
      <c r="C73" s="194" t="str">
        <f t="shared" si="22"/>
        <v>LK.06.9</v>
      </c>
      <c r="D73" s="194" t="s">
        <v>741</v>
      </c>
      <c r="E73" s="213">
        <v>4</v>
      </c>
      <c r="F73" s="322"/>
      <c r="G73" s="195" t="s">
        <v>664</v>
      </c>
      <c r="H73" s="195" t="s">
        <v>665</v>
      </c>
      <c r="I73" s="196" t="s">
        <v>663</v>
      </c>
      <c r="J73" s="197">
        <f>'LK 06'!F11</f>
        <v>52.445599999999999</v>
      </c>
      <c r="K73" s="197">
        <f>'LK 06'!G11</f>
        <v>54</v>
      </c>
      <c r="L73" s="197">
        <f>'LK 06'!H11</f>
        <v>54</v>
      </c>
      <c r="M73" s="197">
        <f>'LK 06'!I11</f>
        <v>28.06325</v>
      </c>
      <c r="N73" s="198">
        <f t="shared" si="20"/>
        <v>54</v>
      </c>
      <c r="O73" s="198">
        <f t="shared" si="21"/>
        <v>188.50885000000002</v>
      </c>
      <c r="P73" s="221">
        <f>'LK 06'!D11</f>
        <v>63</v>
      </c>
      <c r="Q73" s="86">
        <f t="shared" si="23"/>
        <v>2.4300000000000002</v>
      </c>
    </row>
    <row r="74" spans="1:17" ht="13.5" thickBot="1" x14ac:dyDescent="0.25">
      <c r="A74" s="199">
        <v>10</v>
      </c>
      <c r="B74" s="90" t="s">
        <v>294</v>
      </c>
      <c r="C74" s="194" t="str">
        <f t="shared" si="22"/>
        <v>LK.06.10</v>
      </c>
      <c r="D74" s="194" t="s">
        <v>701</v>
      </c>
      <c r="E74" s="213">
        <v>4</v>
      </c>
      <c r="F74" s="323"/>
      <c r="G74" s="210" t="s">
        <v>661</v>
      </c>
      <c r="H74" s="210" t="s">
        <v>662</v>
      </c>
      <c r="I74" s="211" t="s">
        <v>663</v>
      </c>
      <c r="J74" s="197">
        <f>'LK 06'!F12</f>
        <v>52.66675</v>
      </c>
      <c r="K74" s="197">
        <f>'LK 06'!G12</f>
        <v>54</v>
      </c>
      <c r="L74" s="197">
        <f>'LK 06'!H12</f>
        <v>54</v>
      </c>
      <c r="M74" s="197">
        <f>'LK 06'!I12</f>
        <v>27.877500000000001</v>
      </c>
      <c r="N74" s="198">
        <f t="shared" si="20"/>
        <v>54</v>
      </c>
      <c r="O74" s="198">
        <f t="shared" si="21"/>
        <v>188.54425000000001</v>
      </c>
      <c r="P74" s="221">
        <f>'LK 06'!D12</f>
        <v>91</v>
      </c>
      <c r="Q74" s="86">
        <f t="shared" si="23"/>
        <v>2.4300000000000002</v>
      </c>
    </row>
    <row r="75" spans="1:17" x14ac:dyDescent="0.2">
      <c r="A75" s="189"/>
      <c r="B75" s="324" t="s">
        <v>39</v>
      </c>
      <c r="C75" s="325"/>
      <c r="D75" s="325"/>
      <c r="E75" s="326"/>
      <c r="F75" s="216"/>
      <c r="G75" s="190"/>
      <c r="H75" s="190"/>
      <c r="I75" s="191"/>
      <c r="J75" s="192">
        <f>SUM(J76:J85)</f>
        <v>678.72490131999996</v>
      </c>
      <c r="K75" s="192">
        <f>SUM(K76:K85)</f>
        <v>705.59999999999991</v>
      </c>
      <c r="L75" s="192">
        <f>SUM(L76:L85)</f>
        <v>705.59999999999991</v>
      </c>
      <c r="M75" s="192">
        <f>SUM(M76:M85)</f>
        <v>414.17570542999999</v>
      </c>
      <c r="N75" s="192">
        <f>MAX(J75:M75)</f>
        <v>705.59999999999991</v>
      </c>
      <c r="O75" s="192">
        <f>SUM(O76:O85)</f>
        <v>2504.1006067499998</v>
      </c>
      <c r="P75" s="220">
        <f>+SUM(P76:P85)</f>
        <v>879.03</v>
      </c>
      <c r="Q75" s="223">
        <f>+SUM(Q76:Q85)</f>
        <v>24.3</v>
      </c>
    </row>
    <row r="76" spans="1:17" x14ac:dyDescent="0.2">
      <c r="A76" s="193">
        <v>1</v>
      </c>
      <c r="B76" s="90" t="s">
        <v>295</v>
      </c>
      <c r="C76" s="194" t="str">
        <f>+B76</f>
        <v>LK.07.1</v>
      </c>
      <c r="D76" s="194" t="s">
        <v>742</v>
      </c>
      <c r="E76" s="213">
        <v>4</v>
      </c>
      <c r="F76" s="321" t="s">
        <v>1090</v>
      </c>
      <c r="G76" s="210" t="s">
        <v>661</v>
      </c>
      <c r="H76" s="210" t="s">
        <v>662</v>
      </c>
      <c r="I76" s="211" t="s">
        <v>681</v>
      </c>
      <c r="J76" s="197">
        <f>'LK 07'!F3</f>
        <v>68.416749999999993</v>
      </c>
      <c r="K76" s="197">
        <f>'LK 07'!G3</f>
        <v>70</v>
      </c>
      <c r="L76" s="197">
        <f>'LK 07'!H3</f>
        <v>70</v>
      </c>
      <c r="M76" s="197">
        <f>'LK 07'!I3</f>
        <v>36.725000000000001</v>
      </c>
      <c r="N76" s="198">
        <f t="shared" ref="N76:N85" si="24">+MAX(J76:M76)</f>
        <v>70</v>
      </c>
      <c r="O76" s="198">
        <f t="shared" ref="O76:O85" si="25">+SUM(J76:M76)</f>
        <v>245.14174999999997</v>
      </c>
      <c r="P76" s="221">
        <f>'LK 07'!D3</f>
        <v>112</v>
      </c>
      <c r="Q76" s="86">
        <f>0.81*3</f>
        <v>2.4300000000000002</v>
      </c>
    </row>
    <row r="77" spans="1:17" x14ac:dyDescent="0.2">
      <c r="A77" s="193">
        <v>2</v>
      </c>
      <c r="B77" s="90" t="s">
        <v>296</v>
      </c>
      <c r="C77" s="194" t="str">
        <f t="shared" ref="C77:C85" si="26">+B77</f>
        <v>LK.07.2</v>
      </c>
      <c r="D77" s="194" t="s">
        <v>738</v>
      </c>
      <c r="E77" s="213">
        <v>4</v>
      </c>
      <c r="F77" s="322"/>
      <c r="G77" s="195" t="s">
        <v>664</v>
      </c>
      <c r="H77" s="195" t="s">
        <v>665</v>
      </c>
      <c r="I77" s="196" t="s">
        <v>681</v>
      </c>
      <c r="J77" s="197">
        <f>'LK 07'!F4</f>
        <v>68.195599999999999</v>
      </c>
      <c r="K77" s="197">
        <f>'LK 07'!G4</f>
        <v>70</v>
      </c>
      <c r="L77" s="197">
        <f>'LK 07'!H4</f>
        <v>70</v>
      </c>
      <c r="M77" s="197">
        <f>'LK 07'!I4</f>
        <v>36.910625000000003</v>
      </c>
      <c r="N77" s="198">
        <f t="shared" si="24"/>
        <v>70</v>
      </c>
      <c r="O77" s="198">
        <f t="shared" si="25"/>
        <v>245.10622500000002</v>
      </c>
      <c r="P77" s="221">
        <f>'LK 07'!D4</f>
        <v>80</v>
      </c>
      <c r="Q77" s="86">
        <f t="shared" ref="Q77:Q85" si="27">0.81*3</f>
        <v>2.4300000000000002</v>
      </c>
    </row>
    <row r="78" spans="1:17" x14ac:dyDescent="0.2">
      <c r="A78" s="193">
        <v>3</v>
      </c>
      <c r="B78" s="90" t="s">
        <v>297</v>
      </c>
      <c r="C78" s="194" t="str">
        <f t="shared" si="26"/>
        <v>LK.07.3</v>
      </c>
      <c r="D78" s="194" t="s">
        <v>743</v>
      </c>
      <c r="E78" s="213">
        <v>4</v>
      </c>
      <c r="F78" s="322"/>
      <c r="G78" s="195" t="s">
        <v>664</v>
      </c>
      <c r="H78" s="195" t="s">
        <v>665</v>
      </c>
      <c r="I78" s="196" t="s">
        <v>681</v>
      </c>
      <c r="J78" s="197">
        <f>'LK 07'!F5</f>
        <v>68.435794380000004</v>
      </c>
      <c r="K78" s="197">
        <f>'LK 07'!G5</f>
        <v>70</v>
      </c>
      <c r="L78" s="197">
        <f>'LK 07'!H5</f>
        <v>70</v>
      </c>
      <c r="M78" s="197">
        <f>'LK 07'!I5</f>
        <v>41.475000000000001</v>
      </c>
      <c r="N78" s="198">
        <f t="shared" si="24"/>
        <v>70</v>
      </c>
      <c r="O78" s="198">
        <f t="shared" si="25"/>
        <v>249.91079438</v>
      </c>
      <c r="P78" s="221">
        <f>'LK 07'!D5</f>
        <v>80</v>
      </c>
      <c r="Q78" s="86">
        <f t="shared" si="27"/>
        <v>2.4300000000000002</v>
      </c>
    </row>
    <row r="79" spans="1:17" x14ac:dyDescent="0.2">
      <c r="A79" s="193">
        <v>4</v>
      </c>
      <c r="B79" s="90" t="s">
        <v>298</v>
      </c>
      <c r="C79" s="194" t="str">
        <f t="shared" si="26"/>
        <v>LK.07.4</v>
      </c>
      <c r="D79" s="194" t="s">
        <v>744</v>
      </c>
      <c r="E79" s="213">
        <v>4</v>
      </c>
      <c r="F79" s="322"/>
      <c r="G79" s="195" t="s">
        <v>664</v>
      </c>
      <c r="H79" s="195" t="s">
        <v>662</v>
      </c>
      <c r="I79" s="196" t="s">
        <v>681</v>
      </c>
      <c r="J79" s="197">
        <f>'LK 07'!F6</f>
        <v>68.186700000000002</v>
      </c>
      <c r="K79" s="197">
        <f>'LK 07'!G6</f>
        <v>70</v>
      </c>
      <c r="L79" s="197">
        <f>'LK 07'!H6</f>
        <v>70</v>
      </c>
      <c r="M79" s="197">
        <f>'LK 07'!I6</f>
        <v>41.475000000000001</v>
      </c>
      <c r="N79" s="198">
        <f t="shared" si="24"/>
        <v>70</v>
      </c>
      <c r="O79" s="198">
        <f t="shared" si="25"/>
        <v>249.6617</v>
      </c>
      <c r="P79" s="221">
        <f>'LK 07'!D6</f>
        <v>80</v>
      </c>
      <c r="Q79" s="86">
        <f t="shared" si="27"/>
        <v>2.4300000000000002</v>
      </c>
    </row>
    <row r="80" spans="1:17" x14ac:dyDescent="0.2">
      <c r="A80" s="193">
        <v>5</v>
      </c>
      <c r="B80" s="90" t="s">
        <v>299</v>
      </c>
      <c r="C80" s="194" t="str">
        <f t="shared" si="26"/>
        <v>LK.07.5</v>
      </c>
      <c r="D80" s="194" t="s">
        <v>745</v>
      </c>
      <c r="E80" s="213">
        <v>4</v>
      </c>
      <c r="F80" s="323"/>
      <c r="G80" s="210" t="s">
        <v>661</v>
      </c>
      <c r="H80" s="210" t="s">
        <v>662</v>
      </c>
      <c r="I80" s="211" t="s">
        <v>681</v>
      </c>
      <c r="J80" s="197">
        <f>'LK 07'!F7</f>
        <v>93.84777124</v>
      </c>
      <c r="K80" s="197">
        <f>'LK 07'!G7</f>
        <v>100.9</v>
      </c>
      <c r="L80" s="197">
        <f>'LK 07'!H7</f>
        <v>100.9</v>
      </c>
      <c r="M80" s="197">
        <f>'LK 07'!I7</f>
        <v>65.223139369999998</v>
      </c>
      <c r="N80" s="198">
        <f t="shared" si="24"/>
        <v>100.9</v>
      </c>
      <c r="O80" s="198">
        <f t="shared" si="25"/>
        <v>360.87091061000001</v>
      </c>
      <c r="P80" s="221">
        <f>'LK 07'!D7</f>
        <v>117.8</v>
      </c>
      <c r="Q80" s="86">
        <f t="shared" si="27"/>
        <v>2.4300000000000002</v>
      </c>
    </row>
    <row r="81" spans="1:17" x14ac:dyDescent="0.2">
      <c r="A81" s="193">
        <v>6</v>
      </c>
      <c r="B81" s="90" t="s">
        <v>300</v>
      </c>
      <c r="C81" s="194" t="str">
        <f t="shared" si="26"/>
        <v>LK.07.6</v>
      </c>
      <c r="D81" s="194" t="s">
        <v>748</v>
      </c>
      <c r="E81" s="213">
        <v>4</v>
      </c>
      <c r="F81" s="321" t="s">
        <v>1091</v>
      </c>
      <c r="G81" s="210" t="s">
        <v>661</v>
      </c>
      <c r="H81" s="210" t="s">
        <v>662</v>
      </c>
      <c r="I81" s="211" t="s">
        <v>663</v>
      </c>
      <c r="J81" s="197">
        <f>'LK 07'!F8</f>
        <v>101.64323570000001</v>
      </c>
      <c r="K81" s="197">
        <f>'LK 07'!G8</f>
        <v>108.7</v>
      </c>
      <c r="L81" s="197">
        <f>'LK 07'!H8</f>
        <v>108.7</v>
      </c>
      <c r="M81" s="197">
        <f>'LK 07'!I8</f>
        <v>72.121191060000001</v>
      </c>
      <c r="N81" s="198">
        <f t="shared" si="24"/>
        <v>108.7</v>
      </c>
      <c r="O81" s="198">
        <f t="shared" si="25"/>
        <v>391.16442676000003</v>
      </c>
      <c r="P81" s="221">
        <f>'LK 07'!D8</f>
        <v>129.22999999999999</v>
      </c>
      <c r="Q81" s="86">
        <f t="shared" si="27"/>
        <v>2.4300000000000002</v>
      </c>
    </row>
    <row r="82" spans="1:17" x14ac:dyDescent="0.2">
      <c r="A82" s="193">
        <v>7</v>
      </c>
      <c r="B82" s="90" t="s">
        <v>301</v>
      </c>
      <c r="C82" s="194" t="str">
        <f t="shared" si="26"/>
        <v>LK.07.7</v>
      </c>
      <c r="D82" s="194" t="s">
        <v>750</v>
      </c>
      <c r="E82" s="213">
        <v>4</v>
      </c>
      <c r="F82" s="322"/>
      <c r="G82" s="195" t="s">
        <v>664</v>
      </c>
      <c r="H82" s="195" t="s">
        <v>665</v>
      </c>
      <c r="I82" s="196" t="s">
        <v>663</v>
      </c>
      <c r="J82" s="197">
        <f>'LK 07'!F9</f>
        <v>52.441099999999999</v>
      </c>
      <c r="K82" s="197">
        <f>'LK 07'!G9</f>
        <v>54</v>
      </c>
      <c r="L82" s="197">
        <f>'LK 07'!H9</f>
        <v>54</v>
      </c>
      <c r="M82" s="197">
        <f>'LK 07'!I9</f>
        <v>32.152500000000003</v>
      </c>
      <c r="N82" s="198">
        <f t="shared" si="24"/>
        <v>54</v>
      </c>
      <c r="O82" s="198">
        <f t="shared" si="25"/>
        <v>192.59360000000001</v>
      </c>
      <c r="P82" s="221">
        <f>'LK 07'!D9</f>
        <v>63</v>
      </c>
      <c r="Q82" s="86">
        <f t="shared" si="27"/>
        <v>2.4300000000000002</v>
      </c>
    </row>
    <row r="83" spans="1:17" x14ac:dyDescent="0.2">
      <c r="A83" s="199">
        <v>8</v>
      </c>
      <c r="B83" s="90" t="s">
        <v>302</v>
      </c>
      <c r="C83" s="194" t="str">
        <f t="shared" si="26"/>
        <v>LK.07.8</v>
      </c>
      <c r="D83" s="194" t="s">
        <v>751</v>
      </c>
      <c r="E83" s="213">
        <v>4</v>
      </c>
      <c r="F83" s="322"/>
      <c r="G83" s="195" t="s">
        <v>664</v>
      </c>
      <c r="H83" s="195" t="s">
        <v>665</v>
      </c>
      <c r="I83" s="196" t="s">
        <v>663</v>
      </c>
      <c r="J83" s="197">
        <f>'LK 07'!F10</f>
        <v>52.445599999999999</v>
      </c>
      <c r="K83" s="197">
        <f>'LK 07'!G10</f>
        <v>54</v>
      </c>
      <c r="L83" s="197">
        <f>'LK 07'!H10</f>
        <v>54</v>
      </c>
      <c r="M83" s="197">
        <f>'LK 07'!I10</f>
        <v>32.152500000000003</v>
      </c>
      <c r="N83" s="198">
        <f t="shared" si="24"/>
        <v>54</v>
      </c>
      <c r="O83" s="198">
        <f t="shared" si="25"/>
        <v>192.59810000000002</v>
      </c>
      <c r="P83" s="221">
        <f>'LK 07'!D10</f>
        <v>63</v>
      </c>
      <c r="Q83" s="86">
        <f t="shared" si="27"/>
        <v>2.4300000000000002</v>
      </c>
    </row>
    <row r="84" spans="1:17" x14ac:dyDescent="0.2">
      <c r="A84" s="199">
        <v>9</v>
      </c>
      <c r="B84" s="90" t="s">
        <v>303</v>
      </c>
      <c r="C84" s="194" t="str">
        <f t="shared" si="26"/>
        <v>LK.07.9</v>
      </c>
      <c r="D84" s="194" t="s">
        <v>752</v>
      </c>
      <c r="E84" s="213">
        <v>4</v>
      </c>
      <c r="F84" s="322"/>
      <c r="G84" s="195" t="s">
        <v>664</v>
      </c>
      <c r="H84" s="195" t="s">
        <v>665</v>
      </c>
      <c r="I84" s="196" t="s">
        <v>663</v>
      </c>
      <c r="J84" s="197">
        <f>'LK 07'!F11</f>
        <v>52.445599999999999</v>
      </c>
      <c r="K84" s="197">
        <f>'LK 07'!G11</f>
        <v>54</v>
      </c>
      <c r="L84" s="197">
        <f>'LK 07'!H11</f>
        <v>54</v>
      </c>
      <c r="M84" s="197">
        <f>'LK 07'!I11</f>
        <v>28.06325</v>
      </c>
      <c r="N84" s="198">
        <f t="shared" si="24"/>
        <v>54</v>
      </c>
      <c r="O84" s="198">
        <f t="shared" si="25"/>
        <v>188.50885000000002</v>
      </c>
      <c r="P84" s="221">
        <f>'LK 07'!D11</f>
        <v>63</v>
      </c>
      <c r="Q84" s="86">
        <f t="shared" si="27"/>
        <v>2.4300000000000002</v>
      </c>
    </row>
    <row r="85" spans="1:17" ht="13.5" thickBot="1" x14ac:dyDescent="0.25">
      <c r="A85" s="199">
        <v>10</v>
      </c>
      <c r="B85" s="90" t="s">
        <v>304</v>
      </c>
      <c r="C85" s="194" t="str">
        <f t="shared" si="26"/>
        <v>LK.07.10</v>
      </c>
      <c r="D85" s="194" t="s">
        <v>753</v>
      </c>
      <c r="E85" s="213">
        <v>4</v>
      </c>
      <c r="F85" s="323"/>
      <c r="G85" s="210" t="s">
        <v>661</v>
      </c>
      <c r="H85" s="210" t="s">
        <v>662</v>
      </c>
      <c r="I85" s="211" t="s">
        <v>663</v>
      </c>
      <c r="J85" s="197">
        <f>'LK 07'!F12</f>
        <v>52.66675</v>
      </c>
      <c r="K85" s="197">
        <f>'LK 07'!G12</f>
        <v>54</v>
      </c>
      <c r="L85" s="197">
        <f>'LK 07'!H12</f>
        <v>54</v>
      </c>
      <c r="M85" s="197">
        <f>'LK 07'!I12</f>
        <v>27.877500000000001</v>
      </c>
      <c r="N85" s="198">
        <f t="shared" si="24"/>
        <v>54</v>
      </c>
      <c r="O85" s="198">
        <f t="shared" si="25"/>
        <v>188.54425000000001</v>
      </c>
      <c r="P85" s="221">
        <f>'LK 07'!D12</f>
        <v>91</v>
      </c>
      <c r="Q85" s="86">
        <f t="shared" si="27"/>
        <v>2.4300000000000002</v>
      </c>
    </row>
    <row r="86" spans="1:17" x14ac:dyDescent="0.2">
      <c r="A86" s="189"/>
      <c r="B86" s="324" t="s">
        <v>42</v>
      </c>
      <c r="C86" s="325"/>
      <c r="D86" s="325"/>
      <c r="E86" s="326"/>
      <c r="F86" s="216"/>
      <c r="G86" s="190"/>
      <c r="H86" s="190"/>
      <c r="I86" s="191"/>
      <c r="J86" s="192">
        <f>SUM(J87:J96)</f>
        <v>678.54941012000006</v>
      </c>
      <c r="K86" s="192">
        <f>SUM(K87:K96)</f>
        <v>705.42450880000001</v>
      </c>
      <c r="L86" s="192">
        <f>SUM(L87:L96)</f>
        <v>705.42450880000001</v>
      </c>
      <c r="M86" s="192">
        <f>SUM(M87:M96)</f>
        <v>414.00021423000004</v>
      </c>
      <c r="N86" s="192">
        <f>MAX(J86:M86)</f>
        <v>705.42450880000001</v>
      </c>
      <c r="O86" s="192">
        <f>SUM(O87:O96)</f>
        <v>2503.3986419499997</v>
      </c>
      <c r="P86" s="220">
        <f>+SUM(P87:P96)</f>
        <v>876.43</v>
      </c>
      <c r="Q86" s="223">
        <f>+SUM(Q87:Q96)</f>
        <v>24.3</v>
      </c>
    </row>
    <row r="87" spans="1:17" x14ac:dyDescent="0.2">
      <c r="A87" s="193">
        <v>1</v>
      </c>
      <c r="B87" s="90" t="s">
        <v>305</v>
      </c>
      <c r="C87" s="194" t="str">
        <f>+B87</f>
        <v>LK.08.1</v>
      </c>
      <c r="D87" s="194" t="s">
        <v>754</v>
      </c>
      <c r="E87" s="213">
        <v>4</v>
      </c>
      <c r="F87" s="321" t="s">
        <v>1092</v>
      </c>
      <c r="G87" s="210" t="s">
        <v>661</v>
      </c>
      <c r="H87" s="210" t="s">
        <v>662</v>
      </c>
      <c r="I87" s="211" t="s">
        <v>681</v>
      </c>
      <c r="J87" s="197">
        <f>'LK 08'!F3</f>
        <v>52.66675</v>
      </c>
      <c r="K87" s="197">
        <f>'LK 08'!G3</f>
        <v>54</v>
      </c>
      <c r="L87" s="197">
        <f>'LK 08'!H3</f>
        <v>54</v>
      </c>
      <c r="M87" s="197">
        <f>'LK 08'!I3</f>
        <v>27.877500000000001</v>
      </c>
      <c r="N87" s="198">
        <f t="shared" ref="N87:N96" si="28">+MAX(J87:M87)</f>
        <v>54</v>
      </c>
      <c r="O87" s="198">
        <f t="shared" ref="O87:O96" si="29">+SUM(J87:M87)</f>
        <v>188.54425000000001</v>
      </c>
      <c r="P87" s="221">
        <f>'LK 08'!D3</f>
        <v>91</v>
      </c>
      <c r="Q87" s="86">
        <f>0.81*3</f>
        <v>2.4300000000000002</v>
      </c>
    </row>
    <row r="88" spans="1:17" x14ac:dyDescent="0.2">
      <c r="A88" s="193">
        <v>2</v>
      </c>
      <c r="B88" s="90" t="s">
        <v>306</v>
      </c>
      <c r="C88" s="194" t="str">
        <f t="shared" ref="C88:C96" si="30">+B88</f>
        <v>LK.08.2</v>
      </c>
      <c r="D88" s="194" t="s">
        <v>755</v>
      </c>
      <c r="E88" s="213">
        <v>4</v>
      </c>
      <c r="F88" s="322"/>
      <c r="G88" s="195" t="s">
        <v>664</v>
      </c>
      <c r="H88" s="195" t="s">
        <v>665</v>
      </c>
      <c r="I88" s="196" t="s">
        <v>681</v>
      </c>
      <c r="J88" s="197">
        <f>'LK 08'!F4</f>
        <v>52.445599999999999</v>
      </c>
      <c r="K88" s="197">
        <f>'LK 08'!G4</f>
        <v>54</v>
      </c>
      <c r="L88" s="197">
        <f>'LK 08'!H4</f>
        <v>54</v>
      </c>
      <c r="M88" s="197">
        <f>'LK 08'!I4</f>
        <v>28.06325</v>
      </c>
      <c r="N88" s="198">
        <f t="shared" si="28"/>
        <v>54</v>
      </c>
      <c r="O88" s="198">
        <f t="shared" si="29"/>
        <v>188.50885000000002</v>
      </c>
      <c r="P88" s="221">
        <f>'LK 08'!D4</f>
        <v>63</v>
      </c>
      <c r="Q88" s="86">
        <f t="shared" ref="Q88:Q96" si="31">0.81*3</f>
        <v>2.4300000000000002</v>
      </c>
    </row>
    <row r="89" spans="1:17" x14ac:dyDescent="0.2">
      <c r="A89" s="193">
        <v>3</v>
      </c>
      <c r="B89" s="90" t="s">
        <v>307</v>
      </c>
      <c r="C89" s="194" t="str">
        <f t="shared" si="30"/>
        <v>LK.08.3</v>
      </c>
      <c r="D89" s="194" t="s">
        <v>756</v>
      </c>
      <c r="E89" s="213">
        <v>4</v>
      </c>
      <c r="F89" s="322"/>
      <c r="G89" s="195" t="s">
        <v>664</v>
      </c>
      <c r="H89" s="195" t="s">
        <v>665</v>
      </c>
      <c r="I89" s="196" t="s">
        <v>681</v>
      </c>
      <c r="J89" s="197">
        <f>'LK 08'!F5</f>
        <v>52.445599999999999</v>
      </c>
      <c r="K89" s="197">
        <f>'LK 08'!G5</f>
        <v>54</v>
      </c>
      <c r="L89" s="197">
        <f>'LK 08'!H5</f>
        <v>54</v>
      </c>
      <c r="M89" s="197">
        <f>'LK 08'!I5</f>
        <v>32.152500000000003</v>
      </c>
      <c r="N89" s="198">
        <f t="shared" si="28"/>
        <v>54</v>
      </c>
      <c r="O89" s="198">
        <f t="shared" si="29"/>
        <v>192.59810000000002</v>
      </c>
      <c r="P89" s="221">
        <f>'LK 08'!D5</f>
        <v>63</v>
      </c>
      <c r="Q89" s="86">
        <f t="shared" si="31"/>
        <v>2.4300000000000002</v>
      </c>
    </row>
    <row r="90" spans="1:17" x14ac:dyDescent="0.2">
      <c r="A90" s="193">
        <v>4</v>
      </c>
      <c r="B90" s="90" t="s">
        <v>308</v>
      </c>
      <c r="C90" s="194" t="str">
        <f t="shared" si="30"/>
        <v>LK.08.4</v>
      </c>
      <c r="D90" s="194" t="s">
        <v>749</v>
      </c>
      <c r="E90" s="213">
        <v>4</v>
      </c>
      <c r="F90" s="322"/>
      <c r="G90" s="195" t="s">
        <v>664</v>
      </c>
      <c r="H90" s="195" t="s">
        <v>662</v>
      </c>
      <c r="I90" s="196" t="s">
        <v>681</v>
      </c>
      <c r="J90" s="197">
        <f>'LK 08'!F6</f>
        <v>52.441099999999999</v>
      </c>
      <c r="K90" s="197">
        <f>'LK 08'!G6</f>
        <v>54</v>
      </c>
      <c r="L90" s="197">
        <f>'LK 08'!H6</f>
        <v>54</v>
      </c>
      <c r="M90" s="197">
        <f>'LK 08'!I6</f>
        <v>32.152500000000003</v>
      </c>
      <c r="N90" s="198">
        <f t="shared" si="28"/>
        <v>54</v>
      </c>
      <c r="O90" s="198">
        <f t="shared" si="29"/>
        <v>192.59360000000001</v>
      </c>
      <c r="P90" s="221">
        <f>'LK 08'!D6</f>
        <v>63</v>
      </c>
      <c r="Q90" s="86">
        <f t="shared" si="31"/>
        <v>2.4300000000000002</v>
      </c>
    </row>
    <row r="91" spans="1:17" x14ac:dyDescent="0.2">
      <c r="A91" s="193">
        <v>5</v>
      </c>
      <c r="B91" s="90" t="s">
        <v>309</v>
      </c>
      <c r="C91" s="194" t="str">
        <f t="shared" si="30"/>
        <v>LK.08.5</v>
      </c>
      <c r="D91" s="194" t="s">
        <v>757</v>
      </c>
      <c r="E91" s="213">
        <v>4</v>
      </c>
      <c r="F91" s="323"/>
      <c r="G91" s="210" t="s">
        <v>661</v>
      </c>
      <c r="H91" s="210" t="s">
        <v>662</v>
      </c>
      <c r="I91" s="211" t="s">
        <v>681</v>
      </c>
      <c r="J91" s="197">
        <f>'LK 08'!F7</f>
        <v>101.46774449999999</v>
      </c>
      <c r="K91" s="197">
        <f>'LK 08'!G7</f>
        <v>108.52450879999999</v>
      </c>
      <c r="L91" s="197">
        <f>'LK 08'!H7</f>
        <v>108.52450879999999</v>
      </c>
      <c r="M91" s="197">
        <f>'LK 08'!I7</f>
        <v>71.945699859999991</v>
      </c>
      <c r="N91" s="198">
        <f t="shared" si="28"/>
        <v>108.52450879999999</v>
      </c>
      <c r="O91" s="198">
        <f t="shared" si="29"/>
        <v>390.46246195999998</v>
      </c>
      <c r="P91" s="221">
        <f>'LK 08'!D7</f>
        <v>128.84</v>
      </c>
      <c r="Q91" s="86">
        <f t="shared" si="31"/>
        <v>2.4300000000000002</v>
      </c>
    </row>
    <row r="92" spans="1:17" x14ac:dyDescent="0.2">
      <c r="A92" s="193">
        <v>6</v>
      </c>
      <c r="B92" s="90" t="s">
        <v>310</v>
      </c>
      <c r="C92" s="194" t="str">
        <f t="shared" si="30"/>
        <v>LK.08.6</v>
      </c>
      <c r="D92" s="194" t="s">
        <v>758</v>
      </c>
      <c r="E92" s="213">
        <v>4</v>
      </c>
      <c r="F92" s="321" t="s">
        <v>1093</v>
      </c>
      <c r="G92" s="210" t="s">
        <v>661</v>
      </c>
      <c r="H92" s="210" t="s">
        <v>662</v>
      </c>
      <c r="I92" s="211" t="s">
        <v>663</v>
      </c>
      <c r="J92" s="197">
        <f>'LK 08'!F8</f>
        <v>93.84777124</v>
      </c>
      <c r="K92" s="197">
        <f>'LK 08'!G8</f>
        <v>100.9</v>
      </c>
      <c r="L92" s="197">
        <f>'LK 08'!H8</f>
        <v>100.9</v>
      </c>
      <c r="M92" s="197">
        <f>'LK 08'!I8</f>
        <v>65.223139369999998</v>
      </c>
      <c r="N92" s="198">
        <f t="shared" si="28"/>
        <v>100.9</v>
      </c>
      <c r="O92" s="198">
        <f t="shared" si="29"/>
        <v>360.87091061000001</v>
      </c>
      <c r="P92" s="221">
        <f>'LK 08'!D8</f>
        <v>116.46</v>
      </c>
      <c r="Q92" s="86">
        <f t="shared" si="31"/>
        <v>2.4300000000000002</v>
      </c>
    </row>
    <row r="93" spans="1:17" x14ac:dyDescent="0.2">
      <c r="A93" s="193">
        <v>7</v>
      </c>
      <c r="B93" s="90" t="s">
        <v>311</v>
      </c>
      <c r="C93" s="194" t="str">
        <f t="shared" si="30"/>
        <v>LK.08.7</v>
      </c>
      <c r="D93" s="194" t="s">
        <v>759</v>
      </c>
      <c r="E93" s="213">
        <v>4</v>
      </c>
      <c r="F93" s="322"/>
      <c r="G93" s="195" t="s">
        <v>664</v>
      </c>
      <c r="H93" s="195" t="s">
        <v>665</v>
      </c>
      <c r="I93" s="196" t="s">
        <v>663</v>
      </c>
      <c r="J93" s="197">
        <f>'LK 08'!F9</f>
        <v>68.186700000000002</v>
      </c>
      <c r="K93" s="197">
        <f>'LK 08'!G9</f>
        <v>70</v>
      </c>
      <c r="L93" s="197">
        <f>'LK 08'!H9</f>
        <v>70</v>
      </c>
      <c r="M93" s="197">
        <f>'LK 08'!I9</f>
        <v>41.475000000000001</v>
      </c>
      <c r="N93" s="198">
        <f t="shared" si="28"/>
        <v>70</v>
      </c>
      <c r="O93" s="198">
        <f t="shared" si="29"/>
        <v>249.6617</v>
      </c>
      <c r="P93" s="221">
        <f>'LK 08'!D9</f>
        <v>79.8</v>
      </c>
      <c r="Q93" s="86">
        <f t="shared" si="31"/>
        <v>2.4300000000000002</v>
      </c>
    </row>
    <row r="94" spans="1:17" x14ac:dyDescent="0.2">
      <c r="A94" s="199">
        <v>8</v>
      </c>
      <c r="B94" s="90" t="s">
        <v>312</v>
      </c>
      <c r="C94" s="194" t="str">
        <f t="shared" si="30"/>
        <v>LK.08.8</v>
      </c>
      <c r="D94" s="194" t="s">
        <v>760</v>
      </c>
      <c r="E94" s="213">
        <v>4</v>
      </c>
      <c r="F94" s="322"/>
      <c r="G94" s="195" t="s">
        <v>664</v>
      </c>
      <c r="H94" s="195" t="s">
        <v>665</v>
      </c>
      <c r="I94" s="196" t="s">
        <v>663</v>
      </c>
      <c r="J94" s="197">
        <f>'LK 08'!F10</f>
        <v>68.435794380000004</v>
      </c>
      <c r="K94" s="197">
        <f>'LK 08'!G10</f>
        <v>70</v>
      </c>
      <c r="L94" s="197">
        <f>'LK 08'!H10</f>
        <v>70</v>
      </c>
      <c r="M94" s="197">
        <f>'LK 08'!I10</f>
        <v>41.475000000000001</v>
      </c>
      <c r="N94" s="198">
        <f t="shared" si="28"/>
        <v>70</v>
      </c>
      <c r="O94" s="198">
        <f t="shared" si="29"/>
        <v>249.91079438</v>
      </c>
      <c r="P94" s="221">
        <f>'LK 08'!D10</f>
        <v>79.8</v>
      </c>
      <c r="Q94" s="86">
        <f t="shared" si="31"/>
        <v>2.4300000000000002</v>
      </c>
    </row>
    <row r="95" spans="1:17" x14ac:dyDescent="0.2">
      <c r="A95" s="199">
        <v>9</v>
      </c>
      <c r="B95" s="90" t="s">
        <v>313</v>
      </c>
      <c r="C95" s="194" t="str">
        <f t="shared" si="30"/>
        <v>LK.08.9</v>
      </c>
      <c r="D95" s="194" t="s">
        <v>761</v>
      </c>
      <c r="E95" s="213">
        <v>4</v>
      </c>
      <c r="F95" s="322"/>
      <c r="G95" s="195" t="s">
        <v>664</v>
      </c>
      <c r="H95" s="195" t="s">
        <v>665</v>
      </c>
      <c r="I95" s="196" t="s">
        <v>663</v>
      </c>
      <c r="J95" s="197">
        <f>'LK 08'!F11</f>
        <v>68.195599999999999</v>
      </c>
      <c r="K95" s="197">
        <f>'LK 08'!G11</f>
        <v>70</v>
      </c>
      <c r="L95" s="197">
        <f>'LK 08'!H11</f>
        <v>70</v>
      </c>
      <c r="M95" s="197">
        <f>'LK 08'!I11</f>
        <v>36.910625000000003</v>
      </c>
      <c r="N95" s="198">
        <f t="shared" si="28"/>
        <v>70</v>
      </c>
      <c r="O95" s="198">
        <f t="shared" si="29"/>
        <v>245.10622500000002</v>
      </c>
      <c r="P95" s="221">
        <f>'LK 08'!D11</f>
        <v>79.8</v>
      </c>
      <c r="Q95" s="86">
        <f t="shared" si="31"/>
        <v>2.4300000000000002</v>
      </c>
    </row>
    <row r="96" spans="1:17" ht="13.5" thickBot="1" x14ac:dyDescent="0.25">
      <c r="A96" s="199">
        <v>10</v>
      </c>
      <c r="B96" s="90" t="s">
        <v>314</v>
      </c>
      <c r="C96" s="194" t="str">
        <f t="shared" si="30"/>
        <v>LK.08.10</v>
      </c>
      <c r="D96" s="194" t="s">
        <v>762</v>
      </c>
      <c r="E96" s="213">
        <v>4</v>
      </c>
      <c r="F96" s="323"/>
      <c r="G96" s="210" t="s">
        <v>661</v>
      </c>
      <c r="H96" s="210" t="s">
        <v>662</v>
      </c>
      <c r="I96" s="211" t="s">
        <v>663</v>
      </c>
      <c r="J96" s="197">
        <f>'LK 08'!F12</f>
        <v>68.416749999999993</v>
      </c>
      <c r="K96" s="197">
        <f>'LK 08'!G12</f>
        <v>70</v>
      </c>
      <c r="L96" s="197">
        <f>'LK 08'!H12</f>
        <v>70</v>
      </c>
      <c r="M96" s="197">
        <f>'LK 08'!I12</f>
        <v>36.725000000000001</v>
      </c>
      <c r="N96" s="198">
        <f t="shared" si="28"/>
        <v>70</v>
      </c>
      <c r="O96" s="198">
        <f t="shared" si="29"/>
        <v>245.14174999999997</v>
      </c>
      <c r="P96" s="221">
        <f>'LK 08'!D12</f>
        <v>111.73</v>
      </c>
      <c r="Q96" s="86">
        <f t="shared" si="31"/>
        <v>2.4300000000000002</v>
      </c>
    </row>
    <row r="97" spans="1:17" x14ac:dyDescent="0.2">
      <c r="A97" s="189"/>
      <c r="B97" s="324" t="s">
        <v>45</v>
      </c>
      <c r="C97" s="325"/>
      <c r="D97" s="325"/>
      <c r="E97" s="326"/>
      <c r="F97" s="216"/>
      <c r="G97" s="190"/>
      <c r="H97" s="190"/>
      <c r="I97" s="191"/>
      <c r="J97" s="192">
        <f>SUM(J98:J108)</f>
        <v>776.58304480999993</v>
      </c>
      <c r="K97" s="192">
        <f>SUM(K98:K108)</f>
        <v>807.10573048000003</v>
      </c>
      <c r="L97" s="192">
        <f>SUM(L98:L108)</f>
        <v>803.33294183999999</v>
      </c>
      <c r="M97" s="192">
        <f>SUM(M98:M108)</f>
        <v>464.68047804000008</v>
      </c>
      <c r="N97" s="192">
        <f>MAX(J97:M97)</f>
        <v>807.10573048000003</v>
      </c>
      <c r="O97" s="192">
        <f>SUM(O98:O108)</f>
        <v>2851.7021951699999</v>
      </c>
      <c r="P97" s="220">
        <f>+SUM(P98:P108)</f>
        <v>994.71</v>
      </c>
      <c r="Q97" s="223">
        <f>+SUM(Q98:Q108)</f>
        <v>26.73</v>
      </c>
    </row>
    <row r="98" spans="1:17" x14ac:dyDescent="0.2">
      <c r="A98" s="193">
        <v>1</v>
      </c>
      <c r="B98" s="90" t="s">
        <v>315</v>
      </c>
      <c r="C98" s="194" t="str">
        <f>+B98</f>
        <v>LK.09.1</v>
      </c>
      <c r="D98" s="194" t="s">
        <v>763</v>
      </c>
      <c r="E98" s="213">
        <v>4</v>
      </c>
      <c r="F98" s="321" t="s">
        <v>1094</v>
      </c>
      <c r="G98" s="210" t="s">
        <v>661</v>
      </c>
      <c r="H98" s="210" t="s">
        <v>662</v>
      </c>
      <c r="I98" s="211" t="s">
        <v>681</v>
      </c>
      <c r="J98" s="197">
        <f>'LK 09'!F3</f>
        <v>84.76316946</v>
      </c>
      <c r="K98" s="197">
        <f>'LK 09'!G3</f>
        <v>91.516409280000005</v>
      </c>
      <c r="L98" s="197">
        <f>'LK 09'!H3</f>
        <v>87.743620640000003</v>
      </c>
      <c r="M98" s="197">
        <f>'LK 09'!I3</f>
        <v>58.7</v>
      </c>
      <c r="N98" s="198">
        <f t="shared" ref="N98:N108" si="32">+MAX(J98:M98)</f>
        <v>91.516409280000005</v>
      </c>
      <c r="O98" s="198">
        <f t="shared" ref="O98:O108" si="33">+SUM(J98:M98)</f>
        <v>322.72319937999998</v>
      </c>
      <c r="P98" s="221">
        <f>'LK 09'!D3</f>
        <v>107.24</v>
      </c>
      <c r="Q98" s="86">
        <f>0.81*3</f>
        <v>2.4300000000000002</v>
      </c>
    </row>
    <row r="99" spans="1:17" x14ac:dyDescent="0.2">
      <c r="A99" s="193">
        <v>2</v>
      </c>
      <c r="B99" s="90" t="s">
        <v>316</v>
      </c>
      <c r="C99" s="194" t="str">
        <f t="shared" ref="C99:C108" si="34">+B99</f>
        <v>LK.09.2</v>
      </c>
      <c r="D99" s="194" t="s">
        <v>764</v>
      </c>
      <c r="E99" s="213">
        <v>4</v>
      </c>
      <c r="F99" s="322"/>
      <c r="G99" s="195" t="s">
        <v>664</v>
      </c>
      <c r="H99" s="195" t="s">
        <v>665</v>
      </c>
      <c r="I99" s="196" t="s">
        <v>681</v>
      </c>
      <c r="J99" s="197">
        <f>'LK 09'!F4</f>
        <v>75.691100000000006</v>
      </c>
      <c r="K99" s="197">
        <f>'LK 09'!G4</f>
        <v>78</v>
      </c>
      <c r="L99" s="197">
        <f>'LK 09'!H4</f>
        <v>78</v>
      </c>
      <c r="M99" s="197">
        <f>'LK 09'!I4</f>
        <v>46.75</v>
      </c>
      <c r="N99" s="198">
        <f t="shared" si="32"/>
        <v>78</v>
      </c>
      <c r="O99" s="198">
        <f t="shared" si="33"/>
        <v>278.44110000000001</v>
      </c>
      <c r="P99" s="221">
        <f>'LK 09'!D4</f>
        <v>90</v>
      </c>
      <c r="Q99" s="86">
        <f t="shared" ref="Q99:Q108" si="35">0.81*3</f>
        <v>2.4300000000000002</v>
      </c>
    </row>
    <row r="100" spans="1:17" x14ac:dyDescent="0.2">
      <c r="A100" s="193">
        <v>3</v>
      </c>
      <c r="B100" s="90" t="s">
        <v>317</v>
      </c>
      <c r="C100" s="194" t="str">
        <f t="shared" si="34"/>
        <v>LK.09.3</v>
      </c>
      <c r="D100" s="194" t="s">
        <v>765</v>
      </c>
      <c r="E100" s="213">
        <v>4</v>
      </c>
      <c r="F100" s="322"/>
      <c r="G100" s="195" t="s">
        <v>664</v>
      </c>
      <c r="H100" s="195" t="s">
        <v>665</v>
      </c>
      <c r="I100" s="196" t="s">
        <v>681</v>
      </c>
      <c r="J100" s="197">
        <f>'LK 09'!F5</f>
        <v>75.922650000000004</v>
      </c>
      <c r="K100" s="197">
        <f>'LK 09'!G5</f>
        <v>78</v>
      </c>
      <c r="L100" s="197">
        <f>'LK 09'!H5</f>
        <v>78</v>
      </c>
      <c r="M100" s="197">
        <f>'LK 09'!I5</f>
        <v>46.75</v>
      </c>
      <c r="N100" s="198">
        <f t="shared" si="32"/>
        <v>78</v>
      </c>
      <c r="O100" s="198">
        <f t="shared" si="33"/>
        <v>278.67264999999998</v>
      </c>
      <c r="P100" s="221">
        <f>'LK 09'!D5</f>
        <v>90</v>
      </c>
      <c r="Q100" s="86">
        <f t="shared" si="35"/>
        <v>2.4300000000000002</v>
      </c>
    </row>
    <row r="101" spans="1:17" x14ac:dyDescent="0.2">
      <c r="A101" s="193">
        <v>4</v>
      </c>
      <c r="B101" s="90" t="s">
        <v>318</v>
      </c>
      <c r="C101" s="194" t="str">
        <f t="shared" si="34"/>
        <v>LK.09.4</v>
      </c>
      <c r="D101" s="194" t="s">
        <v>766</v>
      </c>
      <c r="E101" s="213">
        <v>4</v>
      </c>
      <c r="F101" s="322"/>
      <c r="G101" s="195" t="s">
        <v>664</v>
      </c>
      <c r="H101" s="195" t="s">
        <v>662</v>
      </c>
      <c r="I101" s="196" t="s">
        <v>681</v>
      </c>
      <c r="J101" s="197">
        <f>'LK 09'!F6</f>
        <v>75.695599999999999</v>
      </c>
      <c r="K101" s="197">
        <f>'LK 09'!G6</f>
        <v>78</v>
      </c>
      <c r="L101" s="197">
        <f>'LK 09'!H6</f>
        <v>78</v>
      </c>
      <c r="M101" s="197">
        <f>'LK 09'!I6</f>
        <v>41.255625000000002</v>
      </c>
      <c r="N101" s="198">
        <f t="shared" si="32"/>
        <v>78</v>
      </c>
      <c r="O101" s="198">
        <f t="shared" si="33"/>
        <v>272.95122500000002</v>
      </c>
      <c r="P101" s="221">
        <f>'LK 09'!D6</f>
        <v>90</v>
      </c>
      <c r="Q101" s="86">
        <f t="shared" si="35"/>
        <v>2.4300000000000002</v>
      </c>
    </row>
    <row r="102" spans="1:17" x14ac:dyDescent="0.2">
      <c r="A102" s="193">
        <v>5</v>
      </c>
      <c r="B102" s="90" t="s">
        <v>319</v>
      </c>
      <c r="C102" s="194" t="str">
        <f t="shared" si="34"/>
        <v>LK.09.5</v>
      </c>
      <c r="D102" s="194" t="s">
        <v>767</v>
      </c>
      <c r="E102" s="213">
        <v>4</v>
      </c>
      <c r="F102" s="323"/>
      <c r="G102" s="210" t="s">
        <v>661</v>
      </c>
      <c r="H102" s="210" t="s">
        <v>662</v>
      </c>
      <c r="I102" s="211" t="s">
        <v>681</v>
      </c>
      <c r="J102" s="197">
        <f>'LK 09'!F7</f>
        <v>75.916749999999993</v>
      </c>
      <c r="K102" s="197">
        <f>'LK 09'!G7</f>
        <v>78</v>
      </c>
      <c r="L102" s="197">
        <f>'LK 09'!H7</f>
        <v>78</v>
      </c>
      <c r="M102" s="197">
        <f>'LK 09'!I7</f>
        <v>41.07</v>
      </c>
      <c r="N102" s="198">
        <f t="shared" si="32"/>
        <v>78</v>
      </c>
      <c r="O102" s="198">
        <f t="shared" si="33"/>
        <v>272.98674999999997</v>
      </c>
      <c r="P102" s="221">
        <f>'LK 09'!D7</f>
        <v>120</v>
      </c>
      <c r="Q102" s="86">
        <f t="shared" si="35"/>
        <v>2.4300000000000002</v>
      </c>
    </row>
    <row r="103" spans="1:17" x14ac:dyDescent="0.2">
      <c r="A103" s="193">
        <v>6</v>
      </c>
      <c r="B103" s="90" t="s">
        <v>320</v>
      </c>
      <c r="C103" s="194" t="str">
        <f t="shared" si="34"/>
        <v>LK.09.6</v>
      </c>
      <c r="D103" s="194" t="s">
        <v>769</v>
      </c>
      <c r="E103" s="213">
        <v>4</v>
      </c>
      <c r="F103" s="321" t="s">
        <v>1095</v>
      </c>
      <c r="G103" s="210" t="s">
        <v>661</v>
      </c>
      <c r="H103" s="210" t="s">
        <v>662</v>
      </c>
      <c r="I103" s="211" t="s">
        <v>663</v>
      </c>
      <c r="J103" s="197">
        <f>'LK 09'!F8</f>
        <v>63.41675</v>
      </c>
      <c r="K103" s="197">
        <f>'LK 09'!G8</f>
        <v>65</v>
      </c>
      <c r="L103" s="197">
        <f>'LK 09'!H8</f>
        <v>65</v>
      </c>
      <c r="M103" s="197">
        <f>'LK 09'!I8</f>
        <v>34.225000000000001</v>
      </c>
      <c r="N103" s="198">
        <f t="shared" si="32"/>
        <v>65</v>
      </c>
      <c r="O103" s="198">
        <f t="shared" si="33"/>
        <v>227.64175</v>
      </c>
      <c r="P103" s="221">
        <f>'LK 09'!D8</f>
        <v>105</v>
      </c>
      <c r="Q103" s="86">
        <f t="shared" si="35"/>
        <v>2.4300000000000002</v>
      </c>
    </row>
    <row r="104" spans="1:17" x14ac:dyDescent="0.2">
      <c r="A104" s="193">
        <v>7</v>
      </c>
      <c r="B104" s="90" t="s">
        <v>321</v>
      </c>
      <c r="C104" s="194" t="str">
        <f t="shared" si="34"/>
        <v>LK.09.7</v>
      </c>
      <c r="D104" s="194" t="s">
        <v>771</v>
      </c>
      <c r="E104" s="213">
        <v>4</v>
      </c>
      <c r="F104" s="322"/>
      <c r="G104" s="195" t="s">
        <v>664</v>
      </c>
      <c r="H104" s="195" t="s">
        <v>665</v>
      </c>
      <c r="I104" s="196" t="s">
        <v>663</v>
      </c>
      <c r="J104" s="197">
        <f>'LK 09'!F9</f>
        <v>63.195599999999999</v>
      </c>
      <c r="K104" s="197">
        <f>'LK 09'!G9</f>
        <v>65</v>
      </c>
      <c r="L104" s="197">
        <f>'LK 09'!H9</f>
        <v>65</v>
      </c>
      <c r="M104" s="197">
        <f>'LK 09'!I9</f>
        <v>34.419750000000001</v>
      </c>
      <c r="N104" s="198">
        <f t="shared" si="32"/>
        <v>65</v>
      </c>
      <c r="O104" s="198">
        <f t="shared" si="33"/>
        <v>227.61535000000001</v>
      </c>
      <c r="P104" s="221">
        <f>'LK 09'!D9</f>
        <v>75</v>
      </c>
      <c r="Q104" s="86">
        <f t="shared" si="35"/>
        <v>2.4300000000000002</v>
      </c>
    </row>
    <row r="105" spans="1:17" x14ac:dyDescent="0.2">
      <c r="A105" s="199">
        <v>8</v>
      </c>
      <c r="B105" s="90" t="s">
        <v>322</v>
      </c>
      <c r="C105" s="194" t="str">
        <f t="shared" si="34"/>
        <v>LK.09.8</v>
      </c>
      <c r="D105" s="194" t="s">
        <v>772</v>
      </c>
      <c r="E105" s="213">
        <v>4</v>
      </c>
      <c r="F105" s="322"/>
      <c r="G105" s="195" t="s">
        <v>664</v>
      </c>
      <c r="H105" s="195" t="s">
        <v>665</v>
      </c>
      <c r="I105" s="196" t="s">
        <v>663</v>
      </c>
      <c r="J105" s="197">
        <f>'LK 09'!F10</f>
        <v>63.195599999999999</v>
      </c>
      <c r="K105" s="197">
        <f>'LK 09'!G10</f>
        <v>65</v>
      </c>
      <c r="L105" s="197">
        <f>'LK 09'!H10</f>
        <v>65</v>
      </c>
      <c r="M105" s="197">
        <f>'LK 09'!I10</f>
        <v>38.975000000000001</v>
      </c>
      <c r="N105" s="198">
        <f t="shared" si="32"/>
        <v>65</v>
      </c>
      <c r="O105" s="198">
        <f t="shared" si="33"/>
        <v>232.17060000000001</v>
      </c>
      <c r="P105" s="221">
        <f>'LK 09'!D10</f>
        <v>75</v>
      </c>
      <c r="Q105" s="86">
        <f t="shared" si="35"/>
        <v>2.4300000000000002</v>
      </c>
    </row>
    <row r="106" spans="1:17" x14ac:dyDescent="0.2">
      <c r="A106" s="199">
        <v>9</v>
      </c>
      <c r="B106" s="90" t="s">
        <v>323</v>
      </c>
      <c r="C106" s="194" t="str">
        <f t="shared" si="34"/>
        <v>LK.09.9</v>
      </c>
      <c r="D106" s="194" t="s">
        <v>773</v>
      </c>
      <c r="E106" s="213">
        <v>4</v>
      </c>
      <c r="F106" s="322"/>
      <c r="G106" s="195" t="s">
        <v>664</v>
      </c>
      <c r="H106" s="195" t="s">
        <v>665</v>
      </c>
      <c r="I106" s="196" t="s">
        <v>663</v>
      </c>
      <c r="J106" s="197">
        <f>'LK 09'!F11</f>
        <v>63.195599999999999</v>
      </c>
      <c r="K106" s="197">
        <f>'LK 09'!G11</f>
        <v>65</v>
      </c>
      <c r="L106" s="197">
        <f>'LK 09'!H11</f>
        <v>65</v>
      </c>
      <c r="M106" s="197">
        <f>'LK 09'!I11</f>
        <v>38.975000000000001</v>
      </c>
      <c r="N106" s="198">
        <f t="shared" si="32"/>
        <v>65</v>
      </c>
      <c r="O106" s="198">
        <f t="shared" si="33"/>
        <v>232.17060000000001</v>
      </c>
      <c r="P106" s="221">
        <f>'LK 09'!D11</f>
        <v>75</v>
      </c>
      <c r="Q106" s="86">
        <f t="shared" si="35"/>
        <v>2.4300000000000002</v>
      </c>
    </row>
    <row r="107" spans="1:17" x14ac:dyDescent="0.2">
      <c r="A107" s="199">
        <v>10</v>
      </c>
      <c r="B107" s="90" t="s">
        <v>324</v>
      </c>
      <c r="C107" s="194" t="str">
        <f t="shared" si="34"/>
        <v>LK.09.10</v>
      </c>
      <c r="D107" s="194" t="s">
        <v>774</v>
      </c>
      <c r="E107" s="213">
        <v>4</v>
      </c>
      <c r="F107" s="322"/>
      <c r="G107" s="195" t="s">
        <v>664</v>
      </c>
      <c r="H107" s="195" t="s">
        <v>662</v>
      </c>
      <c r="I107" s="196" t="s">
        <v>663</v>
      </c>
      <c r="J107" s="197">
        <f>'LK 09'!F12</f>
        <v>63.195599999999999</v>
      </c>
      <c r="K107" s="197">
        <f>'LK 09'!G12</f>
        <v>65</v>
      </c>
      <c r="L107" s="197">
        <f>'LK 09'!H12</f>
        <v>65</v>
      </c>
      <c r="M107" s="197">
        <f>'LK 09'!I12</f>
        <v>34.4</v>
      </c>
      <c r="N107" s="198">
        <f t="shared" si="32"/>
        <v>65</v>
      </c>
      <c r="O107" s="198">
        <f t="shared" si="33"/>
        <v>227.59560000000002</v>
      </c>
      <c r="P107" s="221">
        <f>'LK 09'!D12</f>
        <v>75</v>
      </c>
      <c r="Q107" s="86">
        <f t="shared" si="35"/>
        <v>2.4300000000000002</v>
      </c>
    </row>
    <row r="108" spans="1:17" ht="13.5" thickBot="1" x14ac:dyDescent="0.25">
      <c r="A108" s="199">
        <v>11</v>
      </c>
      <c r="B108" s="90" t="s">
        <v>325</v>
      </c>
      <c r="C108" s="194" t="str">
        <f t="shared" si="34"/>
        <v>LK.09.11</v>
      </c>
      <c r="D108" s="194" t="s">
        <v>736</v>
      </c>
      <c r="E108" s="213">
        <v>4</v>
      </c>
      <c r="F108" s="323"/>
      <c r="G108" s="210" t="s">
        <v>661</v>
      </c>
      <c r="H108" s="210" t="s">
        <v>662</v>
      </c>
      <c r="I108" s="211" t="s">
        <v>663</v>
      </c>
      <c r="J108" s="197">
        <f>'LK 09'!F13</f>
        <v>72.394625349999998</v>
      </c>
      <c r="K108" s="197">
        <f>'LK 09'!G13</f>
        <v>78.589321200000001</v>
      </c>
      <c r="L108" s="197">
        <f>'LK 09'!H13</f>
        <v>78.589321200000001</v>
      </c>
      <c r="M108" s="197">
        <f>'LK 09'!I13</f>
        <v>49.160103040000003</v>
      </c>
      <c r="N108" s="198">
        <f t="shared" si="32"/>
        <v>78.589321200000001</v>
      </c>
      <c r="O108" s="198">
        <f t="shared" si="33"/>
        <v>278.73337078999998</v>
      </c>
      <c r="P108" s="221">
        <f>'LK 09'!D13</f>
        <v>92.47</v>
      </c>
      <c r="Q108" s="86">
        <f t="shared" si="35"/>
        <v>2.4300000000000002</v>
      </c>
    </row>
    <row r="109" spans="1:17" x14ac:dyDescent="0.2">
      <c r="A109" s="189"/>
      <c r="B109" s="324" t="s">
        <v>48</v>
      </c>
      <c r="C109" s="325"/>
      <c r="D109" s="325"/>
      <c r="E109" s="326"/>
      <c r="F109" s="216"/>
      <c r="G109" s="190"/>
      <c r="H109" s="190"/>
      <c r="I109" s="191"/>
      <c r="J109" s="192">
        <f>SUM(J110:J121)</f>
        <v>801.22237055000005</v>
      </c>
      <c r="K109" s="192">
        <f>SUM(K110:K121)</f>
        <v>832.01488879999999</v>
      </c>
      <c r="L109" s="192">
        <f>SUM(L110:L121)</f>
        <v>832.01488879999999</v>
      </c>
      <c r="M109" s="192">
        <f>SUM(M110:M121)</f>
        <v>480.57942319000011</v>
      </c>
      <c r="N109" s="192">
        <f>MAX(J109:M109)</f>
        <v>832.01488879999999</v>
      </c>
      <c r="O109" s="192">
        <f>SUM(O110:O121)</f>
        <v>2945.8315713400007</v>
      </c>
      <c r="P109" s="220">
        <f>+SUM(P110:P121)</f>
        <v>1022.2700000000001</v>
      </c>
      <c r="Q109" s="223">
        <f>+SUM(Q110:Q121)</f>
        <v>29.16</v>
      </c>
    </row>
    <row r="110" spans="1:17" x14ac:dyDescent="0.2">
      <c r="A110" s="193">
        <v>1</v>
      </c>
      <c r="B110" s="90" t="s">
        <v>326</v>
      </c>
      <c r="C110" s="194" t="str">
        <f>+B110</f>
        <v>LK.10.1</v>
      </c>
      <c r="D110" s="194" t="s">
        <v>775</v>
      </c>
      <c r="E110" s="213">
        <v>4</v>
      </c>
      <c r="F110" s="321" t="s">
        <v>1096</v>
      </c>
      <c r="G110" s="210" t="s">
        <v>661</v>
      </c>
      <c r="H110" s="210" t="s">
        <v>662</v>
      </c>
      <c r="I110" s="211" t="s">
        <v>681</v>
      </c>
      <c r="J110" s="197">
        <f>'LK 10'!F3</f>
        <v>93.862747650000003</v>
      </c>
      <c r="K110" s="197">
        <f>'LK 10'!G3</f>
        <v>100.9</v>
      </c>
      <c r="L110" s="197">
        <f>'LK 10'!H3</f>
        <v>100.9</v>
      </c>
      <c r="M110" s="197">
        <f>'LK 10'!I3</f>
        <v>65.223629549999998</v>
      </c>
      <c r="N110" s="198">
        <f t="shared" ref="N110:N121" si="36">+MAX(J110:M110)</f>
        <v>100.9</v>
      </c>
      <c r="O110" s="198">
        <f t="shared" ref="O110:O121" si="37">+SUM(J110:M110)</f>
        <v>360.88637720000003</v>
      </c>
      <c r="P110" s="221">
        <f>'LK 10'!D3</f>
        <v>113.93</v>
      </c>
      <c r="Q110" s="86">
        <f>0.81*3</f>
        <v>2.4300000000000002</v>
      </c>
    </row>
    <row r="111" spans="1:17" x14ac:dyDescent="0.2">
      <c r="A111" s="193">
        <v>2</v>
      </c>
      <c r="B111" s="90" t="s">
        <v>327</v>
      </c>
      <c r="C111" s="194" t="str">
        <f t="shared" ref="C111:C121" si="38">+B111</f>
        <v>LK.10.2</v>
      </c>
      <c r="D111" s="194" t="s">
        <v>776</v>
      </c>
      <c r="E111" s="213">
        <v>4</v>
      </c>
      <c r="F111" s="322"/>
      <c r="G111" s="195" t="s">
        <v>664</v>
      </c>
      <c r="H111" s="195" t="s">
        <v>665</v>
      </c>
      <c r="I111" s="196" t="s">
        <v>681</v>
      </c>
      <c r="J111" s="197">
        <f>'LK 10'!F4</f>
        <v>68.195599999999999</v>
      </c>
      <c r="K111" s="197">
        <f>'LK 10'!G4</f>
        <v>70</v>
      </c>
      <c r="L111" s="197">
        <f>'LK 10'!H4</f>
        <v>70</v>
      </c>
      <c r="M111" s="197">
        <f>'LK 10'!I4</f>
        <v>41.475000000000001</v>
      </c>
      <c r="N111" s="198">
        <f t="shared" si="36"/>
        <v>70</v>
      </c>
      <c r="O111" s="198">
        <f t="shared" si="37"/>
        <v>249.67060000000001</v>
      </c>
      <c r="P111" s="221">
        <f>'LK 10'!D4</f>
        <v>80</v>
      </c>
      <c r="Q111" s="86">
        <f t="shared" ref="Q111:Q121" si="39">0.81*3</f>
        <v>2.4300000000000002</v>
      </c>
    </row>
    <row r="112" spans="1:17" x14ac:dyDescent="0.2">
      <c r="A112" s="193">
        <v>3</v>
      </c>
      <c r="B112" s="90" t="s">
        <v>328</v>
      </c>
      <c r="C112" s="194" t="str">
        <f t="shared" si="38"/>
        <v>LK.10.3</v>
      </c>
      <c r="D112" s="194" t="s">
        <v>777</v>
      </c>
      <c r="E112" s="213">
        <v>4</v>
      </c>
      <c r="F112" s="322"/>
      <c r="G112" s="195" t="s">
        <v>664</v>
      </c>
      <c r="H112" s="195" t="s">
        <v>665</v>
      </c>
      <c r="I112" s="196" t="s">
        <v>681</v>
      </c>
      <c r="J112" s="197">
        <f>'LK 10'!F5</f>
        <v>68.195599999999999</v>
      </c>
      <c r="K112" s="197">
        <f>'LK 10'!G5</f>
        <v>70</v>
      </c>
      <c r="L112" s="197">
        <f>'LK 10'!H5</f>
        <v>70</v>
      </c>
      <c r="M112" s="197">
        <f>'LK 10'!I5</f>
        <v>41.475000000000001</v>
      </c>
      <c r="N112" s="198">
        <f t="shared" si="36"/>
        <v>70</v>
      </c>
      <c r="O112" s="198">
        <f t="shared" si="37"/>
        <v>249.67060000000001</v>
      </c>
      <c r="P112" s="221">
        <f>'LK 10'!D5</f>
        <v>80</v>
      </c>
      <c r="Q112" s="86">
        <f t="shared" si="39"/>
        <v>2.4300000000000002</v>
      </c>
    </row>
    <row r="113" spans="1:17" x14ac:dyDescent="0.2">
      <c r="A113" s="193">
        <v>4</v>
      </c>
      <c r="B113" s="90" t="s">
        <v>329</v>
      </c>
      <c r="C113" s="194" t="str">
        <f t="shared" si="38"/>
        <v>LK.10.4</v>
      </c>
      <c r="D113" s="194" t="s">
        <v>770</v>
      </c>
      <c r="E113" s="213">
        <v>4</v>
      </c>
      <c r="F113" s="322"/>
      <c r="G113" s="195" t="s">
        <v>664</v>
      </c>
      <c r="H113" s="195" t="s">
        <v>662</v>
      </c>
      <c r="I113" s="196" t="s">
        <v>681</v>
      </c>
      <c r="J113" s="197">
        <f>'LK 10'!F6</f>
        <v>68.195599999999999</v>
      </c>
      <c r="K113" s="197">
        <f>'LK 10'!G6</f>
        <v>70</v>
      </c>
      <c r="L113" s="197">
        <f>'LK 10'!H6</f>
        <v>70</v>
      </c>
      <c r="M113" s="197">
        <f>'LK 10'!I6</f>
        <v>36.910625000000003</v>
      </c>
      <c r="N113" s="198">
        <f t="shared" si="36"/>
        <v>70</v>
      </c>
      <c r="O113" s="198">
        <f t="shared" si="37"/>
        <v>245.10622500000002</v>
      </c>
      <c r="P113" s="221">
        <f>'LK 10'!D6</f>
        <v>80</v>
      </c>
      <c r="Q113" s="86">
        <f t="shared" si="39"/>
        <v>2.4300000000000002</v>
      </c>
    </row>
    <row r="114" spans="1:17" x14ac:dyDescent="0.2">
      <c r="A114" s="193">
        <v>5</v>
      </c>
      <c r="B114" s="90" t="s">
        <v>330</v>
      </c>
      <c r="C114" s="194" t="str">
        <f t="shared" si="38"/>
        <v>LK.10.5</v>
      </c>
      <c r="D114" s="194" t="s">
        <v>778</v>
      </c>
      <c r="E114" s="213">
        <v>4</v>
      </c>
      <c r="F114" s="322"/>
      <c r="G114" s="195" t="s">
        <v>664</v>
      </c>
      <c r="H114" s="195" t="s">
        <v>683</v>
      </c>
      <c r="I114" s="196" t="s">
        <v>681</v>
      </c>
      <c r="J114" s="197">
        <f>'LK 10'!F7</f>
        <v>68.195599999999999</v>
      </c>
      <c r="K114" s="197">
        <f>'LK 10'!G7</f>
        <v>70</v>
      </c>
      <c r="L114" s="197">
        <f>'LK 10'!H7</f>
        <v>70</v>
      </c>
      <c r="M114" s="197">
        <f>'LK 10'!I7</f>
        <v>36.725000000000001</v>
      </c>
      <c r="N114" s="198">
        <f t="shared" si="36"/>
        <v>70</v>
      </c>
      <c r="O114" s="198">
        <f t="shared" si="37"/>
        <v>244.92060000000001</v>
      </c>
      <c r="P114" s="221">
        <f>'LK 10'!D7</f>
        <v>80</v>
      </c>
      <c r="Q114" s="86">
        <f t="shared" si="39"/>
        <v>2.4300000000000002</v>
      </c>
    </row>
    <row r="115" spans="1:17" x14ac:dyDescent="0.2">
      <c r="A115" s="193">
        <v>6</v>
      </c>
      <c r="B115" s="90" t="s">
        <v>331</v>
      </c>
      <c r="C115" s="194" t="str">
        <f t="shared" si="38"/>
        <v>LK.10.6</v>
      </c>
      <c r="D115" s="194" t="s">
        <v>779</v>
      </c>
      <c r="E115" s="213">
        <v>4</v>
      </c>
      <c r="F115" s="323"/>
      <c r="G115" s="210" t="s">
        <v>661</v>
      </c>
      <c r="H115" s="210" t="s">
        <v>662</v>
      </c>
      <c r="I115" s="211" t="s">
        <v>681</v>
      </c>
      <c r="J115" s="197">
        <f>'LK 10'!F8</f>
        <v>68.415499999999994</v>
      </c>
      <c r="K115" s="197">
        <f>'LK 10'!G8</f>
        <v>70</v>
      </c>
      <c r="L115" s="197">
        <f>'LK 10'!H8</f>
        <v>70</v>
      </c>
      <c r="M115" s="197">
        <f>'LK 10'!I8</f>
        <v>36.725000000000001</v>
      </c>
      <c r="N115" s="198">
        <f t="shared" si="36"/>
        <v>70</v>
      </c>
      <c r="O115" s="198">
        <f t="shared" si="37"/>
        <v>245.1405</v>
      </c>
      <c r="P115" s="221">
        <f>'LK 10'!D8</f>
        <v>112</v>
      </c>
      <c r="Q115" s="86">
        <f t="shared" si="39"/>
        <v>2.4300000000000002</v>
      </c>
    </row>
    <row r="116" spans="1:17" x14ac:dyDescent="0.2">
      <c r="A116" s="193">
        <v>7</v>
      </c>
      <c r="B116" s="90" t="s">
        <v>332</v>
      </c>
      <c r="C116" s="194" t="str">
        <f t="shared" si="38"/>
        <v>LK.10.7</v>
      </c>
      <c r="D116" s="194" t="s">
        <v>781</v>
      </c>
      <c r="E116" s="213">
        <v>4</v>
      </c>
      <c r="F116" s="321" t="s">
        <v>1097</v>
      </c>
      <c r="G116" s="210" t="s">
        <v>661</v>
      </c>
      <c r="H116" s="210" t="s">
        <v>662</v>
      </c>
      <c r="I116" s="211" t="s">
        <v>663</v>
      </c>
      <c r="J116" s="197">
        <f>'LK 10'!F9</f>
        <v>52.66675</v>
      </c>
      <c r="K116" s="197">
        <f>'LK 10'!G9</f>
        <v>54</v>
      </c>
      <c r="L116" s="197">
        <f>'LK 10'!H9</f>
        <v>54</v>
      </c>
      <c r="M116" s="197">
        <f>'LK 10'!I9</f>
        <v>27.855</v>
      </c>
      <c r="N116" s="198">
        <f t="shared" si="36"/>
        <v>54</v>
      </c>
      <c r="O116" s="198">
        <f t="shared" si="37"/>
        <v>188.52175</v>
      </c>
      <c r="P116" s="221">
        <f>'LK 10'!D9</f>
        <v>91</v>
      </c>
      <c r="Q116" s="86">
        <f t="shared" si="39"/>
        <v>2.4300000000000002</v>
      </c>
    </row>
    <row r="117" spans="1:17" x14ac:dyDescent="0.2">
      <c r="A117" s="199">
        <v>8</v>
      </c>
      <c r="B117" s="90" t="s">
        <v>333</v>
      </c>
      <c r="C117" s="194" t="str">
        <f t="shared" si="38"/>
        <v>LK.10.8</v>
      </c>
      <c r="D117" s="194" t="s">
        <v>783</v>
      </c>
      <c r="E117" s="213">
        <v>4</v>
      </c>
      <c r="F117" s="322"/>
      <c r="G117" s="195" t="s">
        <v>664</v>
      </c>
      <c r="H117" s="195" t="s">
        <v>665</v>
      </c>
      <c r="I117" s="196" t="s">
        <v>663</v>
      </c>
      <c r="J117" s="197">
        <f>'LK 10'!F10</f>
        <v>52.445599999999999</v>
      </c>
      <c r="K117" s="197">
        <f>'LK 10'!G10</f>
        <v>54</v>
      </c>
      <c r="L117" s="197">
        <f>'LK 10'!H10</f>
        <v>54</v>
      </c>
      <c r="M117" s="197">
        <f>'LK 10'!I10</f>
        <v>28.063124999999999</v>
      </c>
      <c r="N117" s="198">
        <f t="shared" si="36"/>
        <v>54</v>
      </c>
      <c r="O117" s="198">
        <f t="shared" si="37"/>
        <v>188.50872500000003</v>
      </c>
      <c r="P117" s="221">
        <f>'LK 10'!D10</f>
        <v>63</v>
      </c>
      <c r="Q117" s="86">
        <f t="shared" si="39"/>
        <v>2.4300000000000002</v>
      </c>
    </row>
    <row r="118" spans="1:17" x14ac:dyDescent="0.2">
      <c r="A118" s="199">
        <v>9</v>
      </c>
      <c r="B118" s="90" t="s">
        <v>334</v>
      </c>
      <c r="C118" s="194" t="str">
        <f t="shared" si="38"/>
        <v>LK.10.9</v>
      </c>
      <c r="D118" s="194" t="s">
        <v>784</v>
      </c>
      <c r="E118" s="213">
        <v>4</v>
      </c>
      <c r="F118" s="322"/>
      <c r="G118" s="195" t="s">
        <v>664</v>
      </c>
      <c r="H118" s="195" t="s">
        <v>665</v>
      </c>
      <c r="I118" s="196" t="s">
        <v>663</v>
      </c>
      <c r="J118" s="197">
        <f>'LK 10'!F11</f>
        <v>52.445599999999999</v>
      </c>
      <c r="K118" s="197">
        <f>'LK 10'!G11</f>
        <v>54</v>
      </c>
      <c r="L118" s="197">
        <f>'LK 10'!H11</f>
        <v>54</v>
      </c>
      <c r="M118" s="197">
        <f>'LK 10'!I11</f>
        <v>32.152500000000003</v>
      </c>
      <c r="N118" s="198">
        <f t="shared" si="36"/>
        <v>54</v>
      </c>
      <c r="O118" s="198">
        <f t="shared" si="37"/>
        <v>192.59810000000002</v>
      </c>
      <c r="P118" s="221">
        <f>'LK 10'!D11</f>
        <v>63</v>
      </c>
      <c r="Q118" s="86">
        <f t="shared" si="39"/>
        <v>2.4300000000000002</v>
      </c>
    </row>
    <row r="119" spans="1:17" x14ac:dyDescent="0.2">
      <c r="A119" s="199">
        <v>10</v>
      </c>
      <c r="B119" s="90" t="s">
        <v>335</v>
      </c>
      <c r="C119" s="194" t="str">
        <f t="shared" si="38"/>
        <v>LK.10.10</v>
      </c>
      <c r="D119" s="194" t="s">
        <v>785</v>
      </c>
      <c r="E119" s="213">
        <v>4</v>
      </c>
      <c r="F119" s="322"/>
      <c r="G119" s="195" t="s">
        <v>664</v>
      </c>
      <c r="H119" s="195" t="s">
        <v>665</v>
      </c>
      <c r="I119" s="196" t="s">
        <v>663</v>
      </c>
      <c r="J119" s="197">
        <f>'LK 10'!F12</f>
        <v>52.445599999999999</v>
      </c>
      <c r="K119" s="197">
        <f>'LK 10'!G12</f>
        <v>54</v>
      </c>
      <c r="L119" s="197">
        <f>'LK 10'!H12</f>
        <v>54</v>
      </c>
      <c r="M119" s="197">
        <f>'LK 10'!I12</f>
        <v>32.152500000000003</v>
      </c>
      <c r="N119" s="198">
        <f t="shared" si="36"/>
        <v>54</v>
      </c>
      <c r="O119" s="198">
        <f t="shared" si="37"/>
        <v>192.59810000000002</v>
      </c>
      <c r="P119" s="221">
        <f>'LK 10'!D12</f>
        <v>63</v>
      </c>
      <c r="Q119" s="86">
        <f t="shared" si="39"/>
        <v>2.4300000000000002</v>
      </c>
    </row>
    <row r="120" spans="1:17" x14ac:dyDescent="0.2">
      <c r="A120" s="199">
        <v>11</v>
      </c>
      <c r="B120" s="90" t="s">
        <v>336</v>
      </c>
      <c r="C120" s="194" t="str">
        <f t="shared" si="38"/>
        <v>LK.10.11</v>
      </c>
      <c r="D120" s="194" t="s">
        <v>746</v>
      </c>
      <c r="E120" s="213">
        <v>4</v>
      </c>
      <c r="F120" s="322"/>
      <c r="G120" s="195" t="s">
        <v>664</v>
      </c>
      <c r="H120" s="195" t="s">
        <v>662</v>
      </c>
      <c r="I120" s="196" t="s">
        <v>663</v>
      </c>
      <c r="J120" s="197">
        <f>'LK 10'!F13</f>
        <v>52.445599999999999</v>
      </c>
      <c r="K120" s="197">
        <f>'LK 10'!G13</f>
        <v>54</v>
      </c>
      <c r="L120" s="197">
        <f>'LK 10'!H13</f>
        <v>54</v>
      </c>
      <c r="M120" s="197">
        <f>'LK 10'!I13</f>
        <v>28.063124999999999</v>
      </c>
      <c r="N120" s="198">
        <f t="shared" si="36"/>
        <v>54</v>
      </c>
      <c r="O120" s="198">
        <f t="shared" si="37"/>
        <v>188.50872500000003</v>
      </c>
      <c r="P120" s="221">
        <f>'LK 10'!D13</f>
        <v>63</v>
      </c>
      <c r="Q120" s="86">
        <f t="shared" si="39"/>
        <v>2.4300000000000002</v>
      </c>
    </row>
    <row r="121" spans="1:17" ht="13.5" thickBot="1" x14ac:dyDescent="0.25">
      <c r="A121" s="199">
        <v>12</v>
      </c>
      <c r="B121" s="90" t="s">
        <v>337</v>
      </c>
      <c r="C121" s="194" t="str">
        <f t="shared" si="38"/>
        <v>LK.10.12</v>
      </c>
      <c r="D121" s="194" t="s">
        <v>786</v>
      </c>
      <c r="E121" s="213">
        <v>4</v>
      </c>
      <c r="F121" s="323"/>
      <c r="G121" s="210" t="s">
        <v>661</v>
      </c>
      <c r="H121" s="210" t="s">
        <v>662</v>
      </c>
      <c r="I121" s="211" t="s">
        <v>663</v>
      </c>
      <c r="J121" s="197">
        <f>'LK 10'!F14</f>
        <v>103.7125729</v>
      </c>
      <c r="K121" s="197">
        <f>'LK 10'!G14</f>
        <v>111.1148888</v>
      </c>
      <c r="L121" s="197">
        <f>'LK 10'!H14</f>
        <v>111.1148888</v>
      </c>
      <c r="M121" s="197">
        <f>'LK 10'!I14</f>
        <v>73.758918640000005</v>
      </c>
      <c r="N121" s="198">
        <f t="shared" si="36"/>
        <v>111.1148888</v>
      </c>
      <c r="O121" s="198">
        <f t="shared" si="37"/>
        <v>399.70126914000002</v>
      </c>
      <c r="P121" s="221">
        <f>'LK 10'!D14</f>
        <v>133.34</v>
      </c>
      <c r="Q121" s="86">
        <f t="shared" si="39"/>
        <v>2.4300000000000002</v>
      </c>
    </row>
    <row r="122" spans="1:17" x14ac:dyDescent="0.2">
      <c r="A122" s="189"/>
      <c r="B122" s="324" t="s">
        <v>51</v>
      </c>
      <c r="C122" s="325"/>
      <c r="D122" s="325"/>
      <c r="E122" s="326"/>
      <c r="F122" s="216"/>
      <c r="G122" s="190"/>
      <c r="H122" s="190"/>
      <c r="I122" s="191"/>
      <c r="J122" s="192">
        <f>SUM(J123:J134)</f>
        <v>796.42724750800005</v>
      </c>
      <c r="K122" s="192">
        <f>SUM(K123:K134)</f>
        <v>830.33569246700017</v>
      </c>
      <c r="L122" s="192">
        <f>SUM(L123:L134)</f>
        <v>830.31166051700006</v>
      </c>
      <c r="M122" s="192">
        <f>SUM(M123:M134)</f>
        <v>479.37762542299998</v>
      </c>
      <c r="N122" s="192">
        <f>MAX(J122:M122)</f>
        <v>830.33569246700017</v>
      </c>
      <c r="O122" s="192">
        <f>SUM(O123:O134)</f>
        <v>2936.4522259149999</v>
      </c>
      <c r="P122" s="220">
        <f>+SUM(P123:P134)</f>
        <v>1023.65</v>
      </c>
      <c r="Q122" s="223">
        <f>+SUM(Q123:Q134)</f>
        <v>29.16</v>
      </c>
    </row>
    <row r="123" spans="1:17" x14ac:dyDescent="0.2">
      <c r="A123" s="193">
        <v>1</v>
      </c>
      <c r="B123" s="90" t="s">
        <v>338</v>
      </c>
      <c r="C123" s="194" t="str">
        <f>+B123</f>
        <v>LK.11.1</v>
      </c>
      <c r="D123" s="194" t="s">
        <v>787</v>
      </c>
      <c r="E123" s="213">
        <v>4</v>
      </c>
      <c r="F123" s="321" t="s">
        <v>1098</v>
      </c>
      <c r="G123" s="210" t="s">
        <v>661</v>
      </c>
      <c r="H123" s="210" t="s">
        <v>662</v>
      </c>
      <c r="I123" s="211" t="s">
        <v>681</v>
      </c>
      <c r="J123" s="197">
        <f>'LK 11'!F3</f>
        <v>92.016227208000004</v>
      </c>
      <c r="K123" s="197">
        <f>'LK 11'!G3</f>
        <v>98.829300716999995</v>
      </c>
      <c r="L123" s="197">
        <f>'LK 11'!H3</f>
        <v>98.829300716999995</v>
      </c>
      <c r="M123" s="197">
        <f>'LK 11'!I3</f>
        <v>66.923390623000003</v>
      </c>
      <c r="N123" s="198">
        <f t="shared" ref="N123:N134" si="40">+MAX(J123:M123)</f>
        <v>98.829300716999995</v>
      </c>
      <c r="O123" s="198">
        <f t="shared" ref="O123:O134" si="41">+SUM(J123:M123)</f>
        <v>356.59821926499995</v>
      </c>
      <c r="P123" s="221">
        <f>'LK 11'!D3</f>
        <v>114.66</v>
      </c>
      <c r="Q123" s="86">
        <f>0.81*3</f>
        <v>2.4300000000000002</v>
      </c>
    </row>
    <row r="124" spans="1:17" x14ac:dyDescent="0.2">
      <c r="A124" s="193">
        <v>2</v>
      </c>
      <c r="B124" s="90" t="s">
        <v>339</v>
      </c>
      <c r="C124" s="194" t="str">
        <f t="shared" ref="C124:C134" si="42">+B124</f>
        <v>LK.11.2</v>
      </c>
      <c r="D124" s="194" t="s">
        <v>788</v>
      </c>
      <c r="E124" s="213">
        <v>4</v>
      </c>
      <c r="F124" s="322"/>
      <c r="G124" s="195" t="s">
        <v>664</v>
      </c>
      <c r="H124" s="195" t="s">
        <v>665</v>
      </c>
      <c r="I124" s="196" t="s">
        <v>681</v>
      </c>
      <c r="J124" s="197">
        <f>'LK 11'!F4</f>
        <v>68.195599999999999</v>
      </c>
      <c r="K124" s="197">
        <f>'LK 11'!G4</f>
        <v>70</v>
      </c>
      <c r="L124" s="197">
        <f>'LK 11'!H4</f>
        <v>70</v>
      </c>
      <c r="M124" s="197">
        <f>'LK 11'!I4</f>
        <v>41.475000000000001</v>
      </c>
      <c r="N124" s="198">
        <f t="shared" si="40"/>
        <v>70</v>
      </c>
      <c r="O124" s="198">
        <f t="shared" si="41"/>
        <v>249.67060000000001</v>
      </c>
      <c r="P124" s="221">
        <f>'LK 11'!D4</f>
        <v>80</v>
      </c>
      <c r="Q124" s="86">
        <f t="shared" ref="Q124:Q134" si="43">0.81*3</f>
        <v>2.4300000000000002</v>
      </c>
    </row>
    <row r="125" spans="1:17" x14ac:dyDescent="0.2">
      <c r="A125" s="193">
        <v>3</v>
      </c>
      <c r="B125" s="90" t="s">
        <v>340</v>
      </c>
      <c r="C125" s="194" t="str">
        <f t="shared" si="42"/>
        <v>LK.11.3</v>
      </c>
      <c r="D125" s="194" t="s">
        <v>782</v>
      </c>
      <c r="E125" s="213">
        <v>4</v>
      </c>
      <c r="F125" s="322"/>
      <c r="G125" s="195" t="s">
        <v>664</v>
      </c>
      <c r="H125" s="195" t="s">
        <v>665</v>
      </c>
      <c r="I125" s="196" t="s">
        <v>681</v>
      </c>
      <c r="J125" s="197">
        <f>'LK 11'!F5</f>
        <v>68.195599999999999</v>
      </c>
      <c r="K125" s="197">
        <f>'LK 11'!G5</f>
        <v>70</v>
      </c>
      <c r="L125" s="197">
        <f>'LK 11'!H5</f>
        <v>70</v>
      </c>
      <c r="M125" s="197">
        <f>'LK 11'!I5</f>
        <v>41.475000000000001</v>
      </c>
      <c r="N125" s="198">
        <f t="shared" si="40"/>
        <v>70</v>
      </c>
      <c r="O125" s="198">
        <f t="shared" si="41"/>
        <v>249.67060000000001</v>
      </c>
      <c r="P125" s="221">
        <f>'LK 11'!D5</f>
        <v>80</v>
      </c>
      <c r="Q125" s="86">
        <f t="shared" si="43"/>
        <v>2.4300000000000002</v>
      </c>
    </row>
    <row r="126" spans="1:17" x14ac:dyDescent="0.2">
      <c r="A126" s="193">
        <v>4</v>
      </c>
      <c r="B126" s="90" t="s">
        <v>341</v>
      </c>
      <c r="C126" s="194" t="str">
        <f t="shared" si="42"/>
        <v>LK.11.4</v>
      </c>
      <c r="D126" s="194" t="s">
        <v>789</v>
      </c>
      <c r="E126" s="213">
        <v>4</v>
      </c>
      <c r="F126" s="322"/>
      <c r="G126" s="195" t="s">
        <v>664</v>
      </c>
      <c r="H126" s="195" t="s">
        <v>662</v>
      </c>
      <c r="I126" s="196" t="s">
        <v>681</v>
      </c>
      <c r="J126" s="197">
        <f>'LK 11'!F6</f>
        <v>68.195599999999999</v>
      </c>
      <c r="K126" s="197">
        <f>'LK 11'!G6</f>
        <v>70</v>
      </c>
      <c r="L126" s="197">
        <f>'LK 11'!H6</f>
        <v>70</v>
      </c>
      <c r="M126" s="197">
        <f>'LK 11'!I6</f>
        <v>36.910625000000003</v>
      </c>
      <c r="N126" s="198">
        <f t="shared" si="40"/>
        <v>70</v>
      </c>
      <c r="O126" s="198">
        <f t="shared" si="41"/>
        <v>245.10622500000002</v>
      </c>
      <c r="P126" s="221">
        <f>'LK 11'!D6</f>
        <v>80</v>
      </c>
      <c r="Q126" s="86">
        <f t="shared" si="43"/>
        <v>2.4300000000000002</v>
      </c>
    </row>
    <row r="127" spans="1:17" x14ac:dyDescent="0.2">
      <c r="A127" s="193">
        <v>5</v>
      </c>
      <c r="B127" s="90" t="s">
        <v>342</v>
      </c>
      <c r="C127" s="194" t="str">
        <f t="shared" si="42"/>
        <v>LK.11.5</v>
      </c>
      <c r="D127" s="194" t="s">
        <v>790</v>
      </c>
      <c r="E127" s="213">
        <v>4</v>
      </c>
      <c r="F127" s="322"/>
      <c r="G127" s="195" t="s">
        <v>664</v>
      </c>
      <c r="H127" s="195" t="s">
        <v>683</v>
      </c>
      <c r="I127" s="196" t="s">
        <v>681</v>
      </c>
      <c r="J127" s="197">
        <f>'LK 11'!F7</f>
        <v>68.195599999999999</v>
      </c>
      <c r="K127" s="197">
        <f>'LK 11'!G7</f>
        <v>70</v>
      </c>
      <c r="L127" s="197">
        <f>'LK 11'!H7</f>
        <v>70</v>
      </c>
      <c r="M127" s="197">
        <f>'LK 11'!I7</f>
        <v>36.725000000000001</v>
      </c>
      <c r="N127" s="198">
        <f t="shared" si="40"/>
        <v>70</v>
      </c>
      <c r="O127" s="198">
        <f t="shared" si="41"/>
        <v>244.92060000000001</v>
      </c>
      <c r="P127" s="221">
        <f>'LK 11'!D7</f>
        <v>80</v>
      </c>
      <c r="Q127" s="86">
        <f t="shared" si="43"/>
        <v>2.4300000000000002</v>
      </c>
    </row>
    <row r="128" spans="1:17" x14ac:dyDescent="0.2">
      <c r="A128" s="193">
        <v>6</v>
      </c>
      <c r="B128" s="90" t="s">
        <v>343</v>
      </c>
      <c r="C128" s="194" t="str">
        <f t="shared" si="42"/>
        <v>LK.11.6</v>
      </c>
      <c r="D128" s="194" t="s">
        <v>791</v>
      </c>
      <c r="E128" s="213">
        <v>4</v>
      </c>
      <c r="F128" s="323"/>
      <c r="G128" s="210" t="s">
        <v>661</v>
      </c>
      <c r="H128" s="210" t="s">
        <v>662</v>
      </c>
      <c r="I128" s="211" t="s">
        <v>681</v>
      </c>
      <c r="J128" s="197">
        <f>'LK 11'!F8</f>
        <v>68.415499999999994</v>
      </c>
      <c r="K128" s="197">
        <f>'LK 11'!G8</f>
        <v>70</v>
      </c>
      <c r="L128" s="197">
        <f>'LK 11'!H8</f>
        <v>70</v>
      </c>
      <c r="M128" s="197">
        <f>'LK 11'!I8</f>
        <v>36.725000000000001</v>
      </c>
      <c r="N128" s="198">
        <f t="shared" si="40"/>
        <v>70</v>
      </c>
      <c r="O128" s="198">
        <f t="shared" si="41"/>
        <v>245.1405</v>
      </c>
      <c r="P128" s="221">
        <f>'LK 11'!D8</f>
        <v>112</v>
      </c>
      <c r="Q128" s="86">
        <f t="shared" si="43"/>
        <v>2.4300000000000002</v>
      </c>
    </row>
    <row r="129" spans="1:17" x14ac:dyDescent="0.2">
      <c r="A129" s="193">
        <v>7</v>
      </c>
      <c r="B129" s="90" t="s">
        <v>344</v>
      </c>
      <c r="C129" s="194" t="str">
        <f t="shared" si="42"/>
        <v>LK.11.7</v>
      </c>
      <c r="D129" s="194" t="s">
        <v>792</v>
      </c>
      <c r="E129" s="213">
        <v>4</v>
      </c>
      <c r="F129" s="321" t="s">
        <v>1099</v>
      </c>
      <c r="G129" s="210" t="s">
        <v>661</v>
      </c>
      <c r="H129" s="210" t="s">
        <v>662</v>
      </c>
      <c r="I129" s="211" t="s">
        <v>663</v>
      </c>
      <c r="J129" s="197">
        <f>'LK 11'!F9</f>
        <v>52.66675</v>
      </c>
      <c r="K129" s="197">
        <f>'LK 11'!G9</f>
        <v>54.000961279999999</v>
      </c>
      <c r="L129" s="197">
        <f>'LK 11'!H9</f>
        <v>54</v>
      </c>
      <c r="M129" s="197">
        <f>'LK 11'!I9</f>
        <v>27.86</v>
      </c>
      <c r="N129" s="198">
        <f t="shared" si="40"/>
        <v>54.000961279999999</v>
      </c>
      <c r="O129" s="198">
        <f t="shared" si="41"/>
        <v>188.52771128000001</v>
      </c>
      <c r="P129" s="221">
        <f>'LK 11'!D9</f>
        <v>91</v>
      </c>
      <c r="Q129" s="86">
        <f t="shared" si="43"/>
        <v>2.4300000000000002</v>
      </c>
    </row>
    <row r="130" spans="1:17" x14ac:dyDescent="0.2">
      <c r="A130" s="199">
        <v>8</v>
      </c>
      <c r="B130" s="90" t="s">
        <v>345</v>
      </c>
      <c r="C130" s="194" t="str">
        <f t="shared" si="42"/>
        <v>LK.11.8</v>
      </c>
      <c r="D130" s="194" t="s">
        <v>794</v>
      </c>
      <c r="E130" s="213">
        <v>4</v>
      </c>
      <c r="F130" s="322"/>
      <c r="G130" s="195" t="s">
        <v>664</v>
      </c>
      <c r="H130" s="195" t="s">
        <v>665</v>
      </c>
      <c r="I130" s="196" t="s">
        <v>663</v>
      </c>
      <c r="J130" s="197">
        <f>'LK 11'!F10</f>
        <v>52.445599999999999</v>
      </c>
      <c r="K130" s="197">
        <f>'LK 11'!G10</f>
        <v>54.002883830000002</v>
      </c>
      <c r="L130" s="197">
        <f>'LK 11'!H10</f>
        <v>54</v>
      </c>
      <c r="M130" s="197">
        <f>'LK 11'!I10</f>
        <v>28.040624999999999</v>
      </c>
      <c r="N130" s="198">
        <f t="shared" si="40"/>
        <v>54.002883830000002</v>
      </c>
      <c r="O130" s="198">
        <f t="shared" si="41"/>
        <v>188.48910882999999</v>
      </c>
      <c r="P130" s="221">
        <f>'LK 11'!D10</f>
        <v>63</v>
      </c>
      <c r="Q130" s="86">
        <f t="shared" si="43"/>
        <v>2.4300000000000002</v>
      </c>
    </row>
    <row r="131" spans="1:17" x14ac:dyDescent="0.2">
      <c r="A131" s="199">
        <v>9</v>
      </c>
      <c r="B131" s="90" t="s">
        <v>346</v>
      </c>
      <c r="C131" s="194" t="str">
        <f t="shared" si="42"/>
        <v>LK.11.9</v>
      </c>
      <c r="D131" s="194" t="s">
        <v>795</v>
      </c>
      <c r="E131" s="213">
        <v>4</v>
      </c>
      <c r="F131" s="322"/>
      <c r="G131" s="195" t="s">
        <v>664</v>
      </c>
      <c r="H131" s="195" t="s">
        <v>665</v>
      </c>
      <c r="I131" s="196" t="s">
        <v>663</v>
      </c>
      <c r="J131" s="197">
        <f>'LK 11'!F11</f>
        <v>52.445599999999999</v>
      </c>
      <c r="K131" s="197">
        <f>'LK 11'!G11</f>
        <v>54.004806389999999</v>
      </c>
      <c r="L131" s="197">
        <f>'LK 11'!H11</f>
        <v>54</v>
      </c>
      <c r="M131" s="197">
        <f>'LK 11'!I11</f>
        <v>32.130000000000003</v>
      </c>
      <c r="N131" s="198">
        <f t="shared" si="40"/>
        <v>54.004806389999999</v>
      </c>
      <c r="O131" s="198">
        <f t="shared" si="41"/>
        <v>192.58040639000001</v>
      </c>
      <c r="P131" s="221">
        <f>'LK 11'!D11</f>
        <v>63</v>
      </c>
      <c r="Q131" s="86">
        <f t="shared" si="43"/>
        <v>2.4300000000000002</v>
      </c>
    </row>
    <row r="132" spans="1:17" x14ac:dyDescent="0.2">
      <c r="A132" s="199">
        <v>10</v>
      </c>
      <c r="B132" s="90" t="s">
        <v>347</v>
      </c>
      <c r="C132" s="194" t="str">
        <f t="shared" si="42"/>
        <v>LK.11.10</v>
      </c>
      <c r="D132" s="194" t="s">
        <v>796</v>
      </c>
      <c r="E132" s="213">
        <v>4</v>
      </c>
      <c r="F132" s="322"/>
      <c r="G132" s="195" t="s">
        <v>664</v>
      </c>
      <c r="H132" s="195" t="s">
        <v>665</v>
      </c>
      <c r="I132" s="196" t="s">
        <v>663</v>
      </c>
      <c r="J132" s="197">
        <f>'LK 11'!F12</f>
        <v>52.445599999999999</v>
      </c>
      <c r="K132" s="197">
        <f>'LK 11'!G12</f>
        <v>54.006728950000003</v>
      </c>
      <c r="L132" s="197">
        <f>'LK 11'!H12</f>
        <v>54</v>
      </c>
      <c r="M132" s="197">
        <f>'LK 11'!I12</f>
        <v>32.130000000000003</v>
      </c>
      <c r="N132" s="198">
        <f t="shared" si="40"/>
        <v>54.006728950000003</v>
      </c>
      <c r="O132" s="198">
        <f t="shared" si="41"/>
        <v>192.58232895</v>
      </c>
      <c r="P132" s="221">
        <f>'LK 11'!D12</f>
        <v>63</v>
      </c>
      <c r="Q132" s="86">
        <f t="shared" si="43"/>
        <v>2.4300000000000002</v>
      </c>
    </row>
    <row r="133" spans="1:17" x14ac:dyDescent="0.2">
      <c r="A133" s="199">
        <v>11</v>
      </c>
      <c r="B133" s="90" t="s">
        <v>348</v>
      </c>
      <c r="C133" s="194" t="str">
        <f t="shared" si="42"/>
        <v>LK.11.11</v>
      </c>
      <c r="D133" s="194" t="s">
        <v>747</v>
      </c>
      <c r="E133" s="213">
        <v>4</v>
      </c>
      <c r="F133" s="322"/>
      <c r="G133" s="195" t="s">
        <v>664</v>
      </c>
      <c r="H133" s="195" t="s">
        <v>662</v>
      </c>
      <c r="I133" s="196" t="s">
        <v>663</v>
      </c>
      <c r="J133" s="197">
        <f>'LK 11'!F13</f>
        <v>52.445599999999999</v>
      </c>
      <c r="K133" s="197">
        <f>'LK 11'!G13</f>
        <v>54.008651499999999</v>
      </c>
      <c r="L133" s="197">
        <f>'LK 11'!H13</f>
        <v>54</v>
      </c>
      <c r="M133" s="197">
        <f>'LK 11'!I13</f>
        <v>28.040624999999999</v>
      </c>
      <c r="N133" s="198">
        <f t="shared" si="40"/>
        <v>54.008651499999999</v>
      </c>
      <c r="O133" s="198">
        <f t="shared" si="41"/>
        <v>188.4948765</v>
      </c>
      <c r="P133" s="221">
        <f>'LK 11'!D13</f>
        <v>63</v>
      </c>
      <c r="Q133" s="86">
        <f t="shared" si="43"/>
        <v>2.4300000000000002</v>
      </c>
    </row>
    <row r="134" spans="1:17" ht="13.5" thickBot="1" x14ac:dyDescent="0.25">
      <c r="A134" s="199">
        <v>12</v>
      </c>
      <c r="B134" s="90" t="s">
        <v>349</v>
      </c>
      <c r="C134" s="194" t="str">
        <f t="shared" si="42"/>
        <v>LK.11.12</v>
      </c>
      <c r="D134" s="194" t="s">
        <v>797</v>
      </c>
      <c r="E134" s="213">
        <v>4</v>
      </c>
      <c r="F134" s="323"/>
      <c r="G134" s="210" t="s">
        <v>661</v>
      </c>
      <c r="H134" s="210" t="s">
        <v>662</v>
      </c>
      <c r="I134" s="211" t="s">
        <v>663</v>
      </c>
      <c r="J134" s="197">
        <f>'LK 11'!F14</f>
        <v>100.76397030000001</v>
      </c>
      <c r="K134" s="197">
        <f>'LK 11'!G14</f>
        <v>111.48235980000001</v>
      </c>
      <c r="L134" s="197">
        <f>'LK 11'!H14</f>
        <v>111.48235980000001</v>
      </c>
      <c r="M134" s="197">
        <f>'LK 11'!I14</f>
        <v>70.942359800000006</v>
      </c>
      <c r="N134" s="198">
        <f t="shared" si="40"/>
        <v>111.48235980000001</v>
      </c>
      <c r="O134" s="198">
        <f t="shared" si="41"/>
        <v>394.67104970000008</v>
      </c>
      <c r="P134" s="221">
        <f>'LK 11'!D14</f>
        <v>133.99</v>
      </c>
      <c r="Q134" s="86">
        <f t="shared" si="43"/>
        <v>2.4300000000000002</v>
      </c>
    </row>
    <row r="135" spans="1:17" x14ac:dyDescent="0.2">
      <c r="A135" s="189"/>
      <c r="B135" s="324" t="s">
        <v>54</v>
      </c>
      <c r="C135" s="325"/>
      <c r="D135" s="325"/>
      <c r="E135" s="326"/>
      <c r="F135" s="216"/>
      <c r="G135" s="190"/>
      <c r="H135" s="190"/>
      <c r="I135" s="191"/>
      <c r="J135" s="192">
        <f>SUM(J136:J147)</f>
        <v>798.1882592720001</v>
      </c>
      <c r="K135" s="192">
        <f>SUM(K136:K147)</f>
        <v>828.75790528899984</v>
      </c>
      <c r="L135" s="192">
        <f>SUM(L136:L147)</f>
        <v>828.75790528899984</v>
      </c>
      <c r="M135" s="192">
        <f>SUM(M136:M147)</f>
        <v>489.48946173500008</v>
      </c>
      <c r="N135" s="192">
        <f>MAX(J135:M135)</f>
        <v>828.75790528899984</v>
      </c>
      <c r="O135" s="192">
        <f>SUM(O136:O147)</f>
        <v>2945.1935315850005</v>
      </c>
      <c r="P135" s="220">
        <f>+SUM(P136:P147)</f>
        <v>1023.38</v>
      </c>
      <c r="Q135" s="223">
        <f>+SUM(Q136:Q147)</f>
        <v>29.16</v>
      </c>
    </row>
    <row r="136" spans="1:17" x14ac:dyDescent="0.2">
      <c r="A136" s="193">
        <v>1</v>
      </c>
      <c r="B136" s="90" t="s">
        <v>350</v>
      </c>
      <c r="C136" s="194" t="str">
        <f>+B136</f>
        <v>LK.12.1</v>
      </c>
      <c r="D136" s="194" t="s">
        <v>798</v>
      </c>
      <c r="E136" s="213">
        <v>4</v>
      </c>
      <c r="F136" s="321" t="s">
        <v>1100</v>
      </c>
      <c r="G136" s="210" t="s">
        <v>661</v>
      </c>
      <c r="H136" s="210" t="s">
        <v>662</v>
      </c>
      <c r="I136" s="211" t="s">
        <v>681</v>
      </c>
      <c r="J136" s="197">
        <f>'LK 12'!F3</f>
        <v>104.42701680000002</v>
      </c>
      <c r="K136" s="197">
        <f>'LK 12'!G3</f>
        <v>111.74701680000001</v>
      </c>
      <c r="L136" s="197">
        <f>'LK 12'!H3</f>
        <v>111.74701680000001</v>
      </c>
      <c r="M136" s="197">
        <f>'LK 12'!I3</f>
        <v>74.59701680000002</v>
      </c>
      <c r="N136" s="198">
        <f t="shared" ref="N136:N147" si="44">+MAX(J136:M136)</f>
        <v>111.74701680000001</v>
      </c>
      <c r="O136" s="198">
        <f t="shared" ref="O136:O147" si="45">+SUM(J136:M136)</f>
        <v>402.51806720000002</v>
      </c>
      <c r="P136" s="221">
        <f>'LK 12'!D3</f>
        <v>134.46</v>
      </c>
      <c r="Q136" s="86">
        <f>0.81*3</f>
        <v>2.4300000000000002</v>
      </c>
    </row>
    <row r="137" spans="1:17" x14ac:dyDescent="0.2">
      <c r="A137" s="193">
        <v>2</v>
      </c>
      <c r="B137" s="90" t="s">
        <v>351</v>
      </c>
      <c r="C137" s="194" t="str">
        <f t="shared" ref="C137:C147" si="46">+B137</f>
        <v>LK.12.2</v>
      </c>
      <c r="D137" s="194" t="s">
        <v>799</v>
      </c>
      <c r="E137" s="213">
        <v>4</v>
      </c>
      <c r="F137" s="322"/>
      <c r="G137" s="195" t="s">
        <v>664</v>
      </c>
      <c r="H137" s="195" t="s">
        <v>665</v>
      </c>
      <c r="I137" s="196" t="s">
        <v>681</v>
      </c>
      <c r="J137" s="197">
        <f>'LK 12'!F4</f>
        <v>52.4</v>
      </c>
      <c r="K137" s="197">
        <f>'LK 12'!G4</f>
        <v>54</v>
      </c>
      <c r="L137" s="197">
        <f>'LK 12'!H4</f>
        <v>54</v>
      </c>
      <c r="M137" s="197">
        <f>'LK 12'!I4</f>
        <v>28</v>
      </c>
      <c r="N137" s="198">
        <f t="shared" si="44"/>
        <v>54</v>
      </c>
      <c r="O137" s="198">
        <f t="shared" si="45"/>
        <v>188.4</v>
      </c>
      <c r="P137" s="221">
        <f>'LK 12'!D4</f>
        <v>63</v>
      </c>
      <c r="Q137" s="86">
        <f t="shared" ref="Q137:Q147" si="47">0.81*3</f>
        <v>2.4300000000000002</v>
      </c>
    </row>
    <row r="138" spans="1:17" x14ac:dyDescent="0.2">
      <c r="A138" s="193">
        <v>3</v>
      </c>
      <c r="B138" s="90" t="s">
        <v>352</v>
      </c>
      <c r="C138" s="194" t="str">
        <f t="shared" si="46"/>
        <v>LK.12.3</v>
      </c>
      <c r="D138" s="194" t="s">
        <v>800</v>
      </c>
      <c r="E138" s="213">
        <v>4</v>
      </c>
      <c r="F138" s="322"/>
      <c r="G138" s="195" t="s">
        <v>664</v>
      </c>
      <c r="H138" s="195" t="s">
        <v>665</v>
      </c>
      <c r="I138" s="196" t="s">
        <v>681</v>
      </c>
      <c r="J138" s="197">
        <f>'LK 12'!F5</f>
        <v>52.4</v>
      </c>
      <c r="K138" s="197">
        <f>'LK 12'!G5</f>
        <v>54</v>
      </c>
      <c r="L138" s="197">
        <f>'LK 12'!H5</f>
        <v>54</v>
      </c>
      <c r="M138" s="197">
        <f>'LK 12'!I5</f>
        <v>32.1</v>
      </c>
      <c r="N138" s="198">
        <f t="shared" si="44"/>
        <v>54</v>
      </c>
      <c r="O138" s="198">
        <f t="shared" si="45"/>
        <v>192.5</v>
      </c>
      <c r="P138" s="221">
        <f>'LK 12'!D5</f>
        <v>63</v>
      </c>
      <c r="Q138" s="86">
        <f t="shared" si="47"/>
        <v>2.4300000000000002</v>
      </c>
    </row>
    <row r="139" spans="1:17" x14ac:dyDescent="0.2">
      <c r="A139" s="193">
        <v>4</v>
      </c>
      <c r="B139" s="90" t="s">
        <v>353</v>
      </c>
      <c r="C139" s="194" t="str">
        <f t="shared" si="46"/>
        <v>LK.12.4</v>
      </c>
      <c r="D139" s="194" t="s">
        <v>801</v>
      </c>
      <c r="E139" s="213">
        <v>4</v>
      </c>
      <c r="F139" s="322"/>
      <c r="G139" s="195" t="s">
        <v>664</v>
      </c>
      <c r="H139" s="195" t="s">
        <v>662</v>
      </c>
      <c r="I139" s="196" t="s">
        <v>681</v>
      </c>
      <c r="J139" s="197">
        <f>'LK 12'!F6</f>
        <v>52.4</v>
      </c>
      <c r="K139" s="197">
        <f>'LK 12'!G6</f>
        <v>54</v>
      </c>
      <c r="L139" s="197">
        <f>'LK 12'!H6</f>
        <v>54</v>
      </c>
      <c r="M139" s="197">
        <f>'LK 12'!I6</f>
        <v>32.1</v>
      </c>
      <c r="N139" s="198">
        <f t="shared" si="44"/>
        <v>54</v>
      </c>
      <c r="O139" s="198">
        <f t="shared" si="45"/>
        <v>192.5</v>
      </c>
      <c r="P139" s="221">
        <f>'LK 12'!D6</f>
        <v>63</v>
      </c>
      <c r="Q139" s="86">
        <f t="shared" si="47"/>
        <v>2.4300000000000002</v>
      </c>
    </row>
    <row r="140" spans="1:17" x14ac:dyDescent="0.2">
      <c r="A140" s="193">
        <v>5</v>
      </c>
      <c r="B140" s="90" t="s">
        <v>354</v>
      </c>
      <c r="C140" s="194" t="str">
        <f t="shared" si="46"/>
        <v>LK.12.5</v>
      </c>
      <c r="D140" s="194" t="s">
        <v>793</v>
      </c>
      <c r="E140" s="213">
        <v>4</v>
      </c>
      <c r="F140" s="322"/>
      <c r="G140" s="195" t="s">
        <v>664</v>
      </c>
      <c r="H140" s="195" t="s">
        <v>683</v>
      </c>
      <c r="I140" s="196" t="s">
        <v>681</v>
      </c>
      <c r="J140" s="197">
        <f>'LK 12'!F7</f>
        <v>52.4</v>
      </c>
      <c r="K140" s="197">
        <f>'LK 12'!G7</f>
        <v>54</v>
      </c>
      <c r="L140" s="197">
        <f>'LK 12'!H7</f>
        <v>54</v>
      </c>
      <c r="M140" s="197">
        <f>'LK 12'!I7</f>
        <v>28</v>
      </c>
      <c r="N140" s="198">
        <f t="shared" si="44"/>
        <v>54</v>
      </c>
      <c r="O140" s="198">
        <f t="shared" si="45"/>
        <v>188.4</v>
      </c>
      <c r="P140" s="221">
        <f>'LK 12'!D7</f>
        <v>63</v>
      </c>
      <c r="Q140" s="86">
        <f t="shared" si="47"/>
        <v>2.4300000000000002</v>
      </c>
    </row>
    <row r="141" spans="1:17" x14ac:dyDescent="0.2">
      <c r="A141" s="193">
        <v>6</v>
      </c>
      <c r="B141" s="90" t="s">
        <v>355</v>
      </c>
      <c r="C141" s="194" t="str">
        <f t="shared" si="46"/>
        <v>LK.12.6</v>
      </c>
      <c r="D141" s="194" t="s">
        <v>802</v>
      </c>
      <c r="E141" s="213">
        <v>4</v>
      </c>
      <c r="F141" s="323"/>
      <c r="G141" s="210" t="s">
        <v>661</v>
      </c>
      <c r="H141" s="210" t="s">
        <v>662</v>
      </c>
      <c r="I141" s="211" t="s">
        <v>681</v>
      </c>
      <c r="J141" s="197">
        <f>'LK 12'!F8</f>
        <v>52.67</v>
      </c>
      <c r="K141" s="197">
        <f>'LK 12'!G8</f>
        <v>54</v>
      </c>
      <c r="L141" s="197">
        <f>'LK 12'!H8</f>
        <v>54</v>
      </c>
      <c r="M141" s="197">
        <f>'LK 12'!I8</f>
        <v>27.85</v>
      </c>
      <c r="N141" s="198">
        <f t="shared" si="44"/>
        <v>54</v>
      </c>
      <c r="O141" s="198">
        <f t="shared" si="45"/>
        <v>188.52</v>
      </c>
      <c r="P141" s="221">
        <f>'LK 12'!D8</f>
        <v>91</v>
      </c>
      <c r="Q141" s="86">
        <f t="shared" si="47"/>
        <v>2.4300000000000002</v>
      </c>
    </row>
    <row r="142" spans="1:17" x14ac:dyDescent="0.2">
      <c r="A142" s="193">
        <v>7</v>
      </c>
      <c r="B142" s="90" t="s">
        <v>356</v>
      </c>
      <c r="C142" s="194" t="str">
        <f t="shared" si="46"/>
        <v>LK.12.7</v>
      </c>
      <c r="D142" s="194" t="s">
        <v>803</v>
      </c>
      <c r="E142" s="213">
        <v>4</v>
      </c>
      <c r="F142" s="321" t="s">
        <v>1101</v>
      </c>
      <c r="G142" s="210" t="s">
        <v>661</v>
      </c>
      <c r="H142" s="210" t="s">
        <v>662</v>
      </c>
      <c r="I142" s="211" t="s">
        <v>663</v>
      </c>
      <c r="J142" s="197">
        <f>'LK 12'!F9</f>
        <v>68.0655</v>
      </c>
      <c r="K142" s="197">
        <f>'LK 12'!G9</f>
        <v>69.650000000000006</v>
      </c>
      <c r="L142" s="197">
        <f>'LK 12'!H9</f>
        <v>69.650000000000006</v>
      </c>
      <c r="M142" s="197">
        <f>'LK 12'!I9</f>
        <v>37.75</v>
      </c>
      <c r="N142" s="198">
        <f t="shared" si="44"/>
        <v>69.650000000000006</v>
      </c>
      <c r="O142" s="198">
        <f t="shared" si="45"/>
        <v>245.11550000000003</v>
      </c>
      <c r="P142" s="221">
        <f>'LK 12'!D9</f>
        <v>111.65</v>
      </c>
      <c r="Q142" s="86">
        <f t="shared" si="47"/>
        <v>2.4300000000000002</v>
      </c>
    </row>
    <row r="143" spans="1:17" x14ac:dyDescent="0.2">
      <c r="A143" s="199">
        <v>8</v>
      </c>
      <c r="B143" s="90" t="s">
        <v>357</v>
      </c>
      <c r="C143" s="194" t="str">
        <f t="shared" si="46"/>
        <v>LK.12.8</v>
      </c>
      <c r="D143" s="194" t="s">
        <v>804</v>
      </c>
      <c r="E143" s="213">
        <v>4</v>
      </c>
      <c r="F143" s="322"/>
      <c r="G143" s="195" t="s">
        <v>664</v>
      </c>
      <c r="H143" s="195" t="s">
        <v>665</v>
      </c>
      <c r="I143" s="196" t="s">
        <v>663</v>
      </c>
      <c r="J143" s="197">
        <f>'LK 12'!F10</f>
        <v>67.845600000000005</v>
      </c>
      <c r="K143" s="197">
        <f>'LK 12'!G10</f>
        <v>69.650000000000006</v>
      </c>
      <c r="L143" s="197">
        <f>'LK 12'!H10</f>
        <v>69.650000000000006</v>
      </c>
      <c r="M143" s="197">
        <f>'LK 12'!I10</f>
        <v>37.75</v>
      </c>
      <c r="N143" s="198">
        <f t="shared" si="44"/>
        <v>69.650000000000006</v>
      </c>
      <c r="O143" s="198">
        <f t="shared" si="45"/>
        <v>244.89560000000003</v>
      </c>
      <c r="P143" s="221">
        <f>'LK 12'!D10</f>
        <v>79.75</v>
      </c>
      <c r="Q143" s="86">
        <f t="shared" si="47"/>
        <v>2.4300000000000002</v>
      </c>
    </row>
    <row r="144" spans="1:17" x14ac:dyDescent="0.2">
      <c r="A144" s="199">
        <v>9</v>
      </c>
      <c r="B144" s="90" t="s">
        <v>358</v>
      </c>
      <c r="C144" s="194" t="str">
        <f t="shared" si="46"/>
        <v>LK.12.9</v>
      </c>
      <c r="D144" s="194" t="s">
        <v>805</v>
      </c>
      <c r="E144" s="213">
        <v>4</v>
      </c>
      <c r="F144" s="322"/>
      <c r="G144" s="195" t="s">
        <v>664</v>
      </c>
      <c r="H144" s="195" t="s">
        <v>665</v>
      </c>
      <c r="I144" s="196" t="s">
        <v>663</v>
      </c>
      <c r="J144" s="197">
        <f>'LK 12'!F11</f>
        <v>67.845600000000005</v>
      </c>
      <c r="K144" s="197">
        <f>'LK 12'!G11</f>
        <v>69.650000000000006</v>
      </c>
      <c r="L144" s="197">
        <f>'LK 12'!H11</f>
        <v>69.650000000000006</v>
      </c>
      <c r="M144" s="197">
        <f>'LK 12'!I11</f>
        <v>37.935625000000002</v>
      </c>
      <c r="N144" s="198">
        <f t="shared" si="44"/>
        <v>69.650000000000006</v>
      </c>
      <c r="O144" s="198">
        <f t="shared" si="45"/>
        <v>245.08122500000002</v>
      </c>
      <c r="P144" s="221">
        <f>'LK 12'!D11</f>
        <v>79.75</v>
      </c>
      <c r="Q144" s="86">
        <f t="shared" si="47"/>
        <v>2.4300000000000002</v>
      </c>
    </row>
    <row r="145" spans="1:17" x14ac:dyDescent="0.2">
      <c r="A145" s="199">
        <v>10</v>
      </c>
      <c r="B145" s="90" t="s">
        <v>359</v>
      </c>
      <c r="C145" s="194" t="str">
        <f t="shared" si="46"/>
        <v>LK.12.10</v>
      </c>
      <c r="D145" s="194" t="s">
        <v>806</v>
      </c>
      <c r="E145" s="213">
        <v>4</v>
      </c>
      <c r="F145" s="322"/>
      <c r="G145" s="195" t="s">
        <v>664</v>
      </c>
      <c r="H145" s="195" t="s">
        <v>665</v>
      </c>
      <c r="I145" s="196" t="s">
        <v>663</v>
      </c>
      <c r="J145" s="197">
        <f>'LK 12'!F12</f>
        <v>67.845600000000005</v>
      </c>
      <c r="K145" s="197">
        <f>'LK 12'!G12</f>
        <v>69.650000000000006</v>
      </c>
      <c r="L145" s="197">
        <f>'LK 12'!H12</f>
        <v>69.650000000000006</v>
      </c>
      <c r="M145" s="197">
        <f>'LK 12'!I12</f>
        <v>42.55</v>
      </c>
      <c r="N145" s="198">
        <f t="shared" si="44"/>
        <v>69.650000000000006</v>
      </c>
      <c r="O145" s="198">
        <f t="shared" si="45"/>
        <v>249.69560000000001</v>
      </c>
      <c r="P145" s="221">
        <f>'LK 12'!D12</f>
        <v>79.75</v>
      </c>
      <c r="Q145" s="86">
        <f t="shared" si="47"/>
        <v>2.4300000000000002</v>
      </c>
    </row>
    <row r="146" spans="1:17" x14ac:dyDescent="0.2">
      <c r="A146" s="199">
        <v>11</v>
      </c>
      <c r="B146" s="90" t="s">
        <v>360</v>
      </c>
      <c r="C146" s="194" t="str">
        <f t="shared" si="46"/>
        <v>LK.12.11</v>
      </c>
      <c r="D146" s="194" t="s">
        <v>807</v>
      </c>
      <c r="E146" s="213">
        <v>4</v>
      </c>
      <c r="F146" s="322"/>
      <c r="G146" s="195" t="s">
        <v>664</v>
      </c>
      <c r="H146" s="195" t="s">
        <v>662</v>
      </c>
      <c r="I146" s="196" t="s">
        <v>663</v>
      </c>
      <c r="J146" s="197">
        <f>'LK 12'!F13</f>
        <v>67.845600000000005</v>
      </c>
      <c r="K146" s="197">
        <f>'LK 12'!G13</f>
        <v>69.650000000000006</v>
      </c>
      <c r="L146" s="197">
        <f>'LK 12'!H13</f>
        <v>69.650000000000006</v>
      </c>
      <c r="M146" s="197">
        <f>'LK 12'!I13</f>
        <v>42.55</v>
      </c>
      <c r="N146" s="198">
        <f t="shared" si="44"/>
        <v>69.650000000000006</v>
      </c>
      <c r="O146" s="198">
        <f t="shared" si="45"/>
        <v>249.69560000000001</v>
      </c>
      <c r="P146" s="221">
        <f>'LK 12'!D13</f>
        <v>79.75</v>
      </c>
      <c r="Q146" s="86">
        <f t="shared" si="47"/>
        <v>2.4300000000000002</v>
      </c>
    </row>
    <row r="147" spans="1:17" ht="13.5" thickBot="1" x14ac:dyDescent="0.25">
      <c r="A147" s="199">
        <v>12</v>
      </c>
      <c r="B147" s="90" t="s">
        <v>361</v>
      </c>
      <c r="C147" s="194" t="str">
        <f t="shared" si="46"/>
        <v>LK.12.12</v>
      </c>
      <c r="D147" s="194" t="s">
        <v>808</v>
      </c>
      <c r="E147" s="213">
        <v>4</v>
      </c>
      <c r="F147" s="323"/>
      <c r="G147" s="210" t="s">
        <v>661</v>
      </c>
      <c r="H147" s="210" t="s">
        <v>662</v>
      </c>
      <c r="I147" s="211" t="s">
        <v>663</v>
      </c>
      <c r="J147" s="197">
        <f>'LK 12'!F14</f>
        <v>92.043342472000006</v>
      </c>
      <c r="K147" s="197">
        <f>'LK 12'!G14</f>
        <v>98.760888488999996</v>
      </c>
      <c r="L147" s="197">
        <f>'LK 12'!H14</f>
        <v>98.760888488999996</v>
      </c>
      <c r="M147" s="197">
        <f>'LK 12'!I14</f>
        <v>68.306819934999993</v>
      </c>
      <c r="N147" s="198">
        <f t="shared" si="44"/>
        <v>98.760888488999996</v>
      </c>
      <c r="O147" s="198">
        <f t="shared" si="45"/>
        <v>357.87193938500002</v>
      </c>
      <c r="P147" s="221">
        <f>'LK 12'!D14</f>
        <v>115.27</v>
      </c>
      <c r="Q147" s="86">
        <f t="shared" si="47"/>
        <v>2.4300000000000002</v>
      </c>
    </row>
    <row r="148" spans="1:17" x14ac:dyDescent="0.2">
      <c r="A148" s="189"/>
      <c r="B148" s="324" t="s">
        <v>57</v>
      </c>
      <c r="C148" s="325"/>
      <c r="D148" s="325"/>
      <c r="E148" s="326"/>
      <c r="F148" s="216"/>
      <c r="G148" s="190"/>
      <c r="H148" s="190"/>
      <c r="I148" s="191"/>
      <c r="J148" s="192">
        <f>SUM(J149:J156)</f>
        <v>615.30297279999991</v>
      </c>
      <c r="K148" s="192">
        <f>SUM(K149:K156)</f>
        <v>642.2127428</v>
      </c>
      <c r="L148" s="192">
        <f>SUM(L149:L156)</f>
        <v>642.2127428</v>
      </c>
      <c r="M148" s="192">
        <f>SUM(M149:M156)</f>
        <v>392.04809280000006</v>
      </c>
      <c r="N148" s="192">
        <f>MAX(J148:M148)</f>
        <v>642.2127428</v>
      </c>
      <c r="O148" s="192">
        <f>SUM(O149:O156)</f>
        <v>2291.7765512000001</v>
      </c>
      <c r="P148" s="220">
        <f>+SUM(P149:P156)</f>
        <v>817.51</v>
      </c>
      <c r="Q148" s="223">
        <f>+SUM(Q149:Q156)</f>
        <v>19.440000000000001</v>
      </c>
    </row>
    <row r="149" spans="1:17" x14ac:dyDescent="0.2">
      <c r="A149" s="193">
        <v>1</v>
      </c>
      <c r="B149" s="90" t="s">
        <v>362</v>
      </c>
      <c r="C149" s="194" t="str">
        <f>+B149</f>
        <v>LK.13.1</v>
      </c>
      <c r="D149" s="194" t="s">
        <v>809</v>
      </c>
      <c r="E149" s="213">
        <v>4</v>
      </c>
      <c r="F149" s="321" t="s">
        <v>1102</v>
      </c>
      <c r="G149" s="210" t="s">
        <v>661</v>
      </c>
      <c r="H149" s="210" t="s">
        <v>662</v>
      </c>
      <c r="I149" s="211" t="s">
        <v>681</v>
      </c>
      <c r="J149" s="197">
        <f>'LK 13'!F3</f>
        <v>75.851600000000005</v>
      </c>
      <c r="K149" s="197">
        <f>'LK 13'!G3</f>
        <v>78</v>
      </c>
      <c r="L149" s="197">
        <f>'LK 13'!H3</f>
        <v>78</v>
      </c>
      <c r="M149" s="197">
        <f>'LK 13'!I3</f>
        <v>41.07</v>
      </c>
      <c r="N149" s="198">
        <f t="shared" ref="N149:N156" si="48">+MAX(J149:M149)</f>
        <v>78</v>
      </c>
      <c r="O149" s="198">
        <f t="shared" ref="O149:O156" si="49">+SUM(J149:M149)</f>
        <v>272.92160000000001</v>
      </c>
      <c r="P149" s="221">
        <f>'LK 13'!D3</f>
        <v>120</v>
      </c>
      <c r="Q149" s="86">
        <f>0.81*3</f>
        <v>2.4300000000000002</v>
      </c>
    </row>
    <row r="150" spans="1:17" x14ac:dyDescent="0.2">
      <c r="A150" s="193">
        <v>2</v>
      </c>
      <c r="B150" s="90" t="s">
        <v>363</v>
      </c>
      <c r="C150" s="194" t="str">
        <f t="shared" ref="C150:C156" si="50">+B150</f>
        <v>LK.13.2</v>
      </c>
      <c r="D150" s="194" t="s">
        <v>810</v>
      </c>
      <c r="E150" s="213">
        <v>4</v>
      </c>
      <c r="F150" s="322"/>
      <c r="G150" s="195" t="s">
        <v>664</v>
      </c>
      <c r="H150" s="195" t="s">
        <v>665</v>
      </c>
      <c r="I150" s="196" t="s">
        <v>681</v>
      </c>
      <c r="J150" s="197">
        <f>'LK 13'!F4</f>
        <v>75.760750000000002</v>
      </c>
      <c r="K150" s="197">
        <f>'LK 13'!G4</f>
        <v>78</v>
      </c>
      <c r="L150" s="197">
        <f>'LK 13'!H4</f>
        <v>78</v>
      </c>
      <c r="M150" s="197">
        <f>'LK 13'!I4</f>
        <v>46.77</v>
      </c>
      <c r="N150" s="198">
        <f t="shared" si="48"/>
        <v>78</v>
      </c>
      <c r="O150" s="198">
        <f t="shared" si="49"/>
        <v>278.53075000000001</v>
      </c>
      <c r="P150" s="221">
        <f>'LK 13'!D4</f>
        <v>90</v>
      </c>
      <c r="Q150" s="86">
        <f t="shared" ref="Q150:Q156" si="51">0.81*3</f>
        <v>2.4300000000000002</v>
      </c>
    </row>
    <row r="151" spans="1:17" x14ac:dyDescent="0.2">
      <c r="A151" s="193">
        <v>3</v>
      </c>
      <c r="B151" s="90" t="s">
        <v>364</v>
      </c>
      <c r="C151" s="194" t="str">
        <f t="shared" si="50"/>
        <v>LK.13.3</v>
      </c>
      <c r="D151" s="194" t="s">
        <v>811</v>
      </c>
      <c r="E151" s="213">
        <v>4</v>
      </c>
      <c r="F151" s="322"/>
      <c r="G151" s="195" t="s">
        <v>664</v>
      </c>
      <c r="H151" s="195" t="s">
        <v>665</v>
      </c>
      <c r="I151" s="196" t="s">
        <v>681</v>
      </c>
      <c r="J151" s="197">
        <f>'LK 13'!F5</f>
        <v>75.760750000000002</v>
      </c>
      <c r="K151" s="197">
        <f>'LK 13'!G5</f>
        <v>78</v>
      </c>
      <c r="L151" s="197">
        <f>'LK 13'!H5</f>
        <v>78</v>
      </c>
      <c r="M151" s="197">
        <f>'LK 13'!I5</f>
        <v>46.77</v>
      </c>
      <c r="N151" s="198">
        <f t="shared" si="48"/>
        <v>78</v>
      </c>
      <c r="O151" s="198">
        <f t="shared" si="49"/>
        <v>278.53075000000001</v>
      </c>
      <c r="P151" s="221">
        <f>'LK 13'!D5</f>
        <v>90</v>
      </c>
      <c r="Q151" s="86">
        <f t="shared" si="51"/>
        <v>2.4300000000000002</v>
      </c>
    </row>
    <row r="152" spans="1:17" x14ac:dyDescent="0.2">
      <c r="A152" s="193">
        <v>4</v>
      </c>
      <c r="B152" s="90" t="s">
        <v>365</v>
      </c>
      <c r="C152" s="194" t="str">
        <f t="shared" si="50"/>
        <v>LK.13.4</v>
      </c>
      <c r="D152" s="194" t="s">
        <v>812</v>
      </c>
      <c r="E152" s="213">
        <v>4</v>
      </c>
      <c r="F152" s="323"/>
      <c r="G152" s="210" t="s">
        <v>661</v>
      </c>
      <c r="H152" s="210" t="s">
        <v>662</v>
      </c>
      <c r="I152" s="211" t="s">
        <v>681</v>
      </c>
      <c r="J152" s="197">
        <f>'LK 13'!F6</f>
        <v>84.773740000000004</v>
      </c>
      <c r="K152" s="197">
        <f>'LK 13'!G6</f>
        <v>91.516409999999993</v>
      </c>
      <c r="L152" s="197">
        <f>'LK 13'!H6</f>
        <v>91.516409999999993</v>
      </c>
      <c r="M152" s="197">
        <f>'LK 13'!I6</f>
        <v>58.728450000000002</v>
      </c>
      <c r="N152" s="198">
        <f t="shared" si="48"/>
        <v>91.516409999999993</v>
      </c>
      <c r="O152" s="198">
        <f t="shared" si="49"/>
        <v>326.53501</v>
      </c>
      <c r="P152" s="221">
        <f>'LK 13'!D6</f>
        <v>109.07</v>
      </c>
      <c r="Q152" s="86">
        <f t="shared" si="51"/>
        <v>2.4300000000000002</v>
      </c>
    </row>
    <row r="153" spans="1:17" x14ac:dyDescent="0.2">
      <c r="A153" s="193">
        <v>5</v>
      </c>
      <c r="B153" s="90" t="s">
        <v>366</v>
      </c>
      <c r="C153" s="194" t="str">
        <f t="shared" si="50"/>
        <v>LK.13.5</v>
      </c>
      <c r="D153" s="194" t="s">
        <v>813</v>
      </c>
      <c r="E153" s="213">
        <v>4</v>
      </c>
      <c r="F153" s="321" t="s">
        <v>1103</v>
      </c>
      <c r="G153" s="210" t="s">
        <v>661</v>
      </c>
      <c r="H153" s="210" t="s">
        <v>662</v>
      </c>
      <c r="I153" s="211" t="s">
        <v>663</v>
      </c>
      <c r="J153" s="197">
        <f>'LK 13'!F7</f>
        <v>113.34943279999999</v>
      </c>
      <c r="K153" s="197">
        <f>'LK 13'!G7</f>
        <v>121.69633279999999</v>
      </c>
      <c r="L153" s="197">
        <f>'LK 13'!H7</f>
        <v>121.69633279999999</v>
      </c>
      <c r="M153" s="197">
        <f>'LK 13'!I7</f>
        <v>86.339892799999987</v>
      </c>
      <c r="N153" s="198">
        <f t="shared" si="48"/>
        <v>121.69633279999999</v>
      </c>
      <c r="O153" s="198">
        <f t="shared" si="49"/>
        <v>443.08199119999995</v>
      </c>
      <c r="P153" s="221">
        <f>'LK 13'!D7</f>
        <v>153.44</v>
      </c>
      <c r="Q153" s="86">
        <f t="shared" si="51"/>
        <v>2.4300000000000002</v>
      </c>
    </row>
    <row r="154" spans="1:17" x14ac:dyDescent="0.2">
      <c r="A154" s="193">
        <v>6</v>
      </c>
      <c r="B154" s="90" t="s">
        <v>367</v>
      </c>
      <c r="C154" s="194" t="str">
        <f t="shared" si="50"/>
        <v>LK.13.6</v>
      </c>
      <c r="D154" s="194" t="s">
        <v>815</v>
      </c>
      <c r="E154" s="213">
        <v>4</v>
      </c>
      <c r="F154" s="322"/>
      <c r="G154" s="195" t="s">
        <v>664</v>
      </c>
      <c r="H154" s="195" t="s">
        <v>665</v>
      </c>
      <c r="I154" s="196" t="s">
        <v>663</v>
      </c>
      <c r="J154" s="197">
        <f>'LK 13'!F8</f>
        <v>63.195599999999999</v>
      </c>
      <c r="K154" s="197">
        <f>'LK 13'!G8</f>
        <v>65</v>
      </c>
      <c r="L154" s="197">
        <f>'LK 13'!H8</f>
        <v>65</v>
      </c>
      <c r="M154" s="197">
        <f>'LK 13'!I8</f>
        <v>38.975000000000001</v>
      </c>
      <c r="N154" s="198">
        <f t="shared" si="48"/>
        <v>65</v>
      </c>
      <c r="O154" s="198">
        <f t="shared" si="49"/>
        <v>232.17060000000001</v>
      </c>
      <c r="P154" s="221">
        <f>'LK 13'!D8</f>
        <v>75</v>
      </c>
      <c r="Q154" s="86">
        <f t="shared" si="51"/>
        <v>2.4300000000000002</v>
      </c>
    </row>
    <row r="155" spans="1:17" x14ac:dyDescent="0.2">
      <c r="A155" s="193">
        <v>7</v>
      </c>
      <c r="B155" s="90" t="s">
        <v>368</v>
      </c>
      <c r="C155" s="194" t="str">
        <f t="shared" si="50"/>
        <v>LK.13.7</v>
      </c>
      <c r="D155" s="194" t="s">
        <v>816</v>
      </c>
      <c r="E155" s="213">
        <v>4</v>
      </c>
      <c r="F155" s="322"/>
      <c r="G155" s="195" t="s">
        <v>664</v>
      </c>
      <c r="H155" s="195" t="s">
        <v>665</v>
      </c>
      <c r="I155" s="196" t="s">
        <v>663</v>
      </c>
      <c r="J155" s="197">
        <f>'LK 13'!F9</f>
        <v>63.195599999999999</v>
      </c>
      <c r="K155" s="197">
        <f>'LK 13'!G9</f>
        <v>65</v>
      </c>
      <c r="L155" s="197">
        <f>'LK 13'!H9</f>
        <v>65</v>
      </c>
      <c r="M155" s="197">
        <f>'LK 13'!I9</f>
        <v>38.975000000000001</v>
      </c>
      <c r="N155" s="198">
        <f t="shared" si="48"/>
        <v>65</v>
      </c>
      <c r="O155" s="198">
        <f t="shared" si="49"/>
        <v>232.17060000000001</v>
      </c>
      <c r="P155" s="221">
        <f>'LK 13'!D9</f>
        <v>75</v>
      </c>
      <c r="Q155" s="86">
        <f t="shared" si="51"/>
        <v>2.4300000000000002</v>
      </c>
    </row>
    <row r="156" spans="1:17" ht="13.5" thickBot="1" x14ac:dyDescent="0.25">
      <c r="A156" s="199">
        <v>8</v>
      </c>
      <c r="B156" s="90" t="s">
        <v>369</v>
      </c>
      <c r="C156" s="194" t="str">
        <f t="shared" si="50"/>
        <v>LK.13.8</v>
      </c>
      <c r="D156" s="194" t="s">
        <v>768</v>
      </c>
      <c r="E156" s="213">
        <v>4</v>
      </c>
      <c r="F156" s="323"/>
      <c r="G156" s="210" t="s">
        <v>661</v>
      </c>
      <c r="H156" s="210" t="s">
        <v>662</v>
      </c>
      <c r="I156" s="211" t="s">
        <v>663</v>
      </c>
      <c r="J156" s="197">
        <f>'LK 13'!F10</f>
        <v>63.415500000000002</v>
      </c>
      <c r="K156" s="197">
        <f>'LK 13'!G10</f>
        <v>65</v>
      </c>
      <c r="L156" s="197">
        <f>'LK 13'!H10</f>
        <v>65</v>
      </c>
      <c r="M156" s="197">
        <f>'LK 13'!I10</f>
        <v>34.419750000000001</v>
      </c>
      <c r="N156" s="198">
        <f t="shared" si="48"/>
        <v>65</v>
      </c>
      <c r="O156" s="198">
        <f t="shared" si="49"/>
        <v>227.83525</v>
      </c>
      <c r="P156" s="221">
        <f>'LK 13'!D10</f>
        <v>105</v>
      </c>
      <c r="Q156" s="86">
        <f t="shared" si="51"/>
        <v>2.4300000000000002</v>
      </c>
    </row>
    <row r="157" spans="1:17" x14ac:dyDescent="0.2">
      <c r="A157" s="189"/>
      <c r="B157" s="324" t="s">
        <v>60</v>
      </c>
      <c r="C157" s="325"/>
      <c r="D157" s="325"/>
      <c r="E157" s="326"/>
      <c r="F157" s="216"/>
      <c r="G157" s="190"/>
      <c r="H157" s="190"/>
      <c r="I157" s="191"/>
      <c r="J157" s="192">
        <f>SUM(J158:J165)</f>
        <v>585.36278620000007</v>
      </c>
      <c r="K157" s="192">
        <f>SUM(K158:K165)</f>
        <v>611.26278619999994</v>
      </c>
      <c r="L157" s="192">
        <f>SUM(L158:L165)</f>
        <v>611.26278619999994</v>
      </c>
      <c r="M157" s="192">
        <f>SUM(M158:M165)</f>
        <v>372.16278620000003</v>
      </c>
      <c r="N157" s="192">
        <f>MAX(J157:M157)</f>
        <v>611.26278619999994</v>
      </c>
      <c r="O157" s="192">
        <f>SUM(O158:O165)</f>
        <v>2180.0511448000002</v>
      </c>
      <c r="P157" s="220">
        <f>+SUM(P158:P165)</f>
        <v>787.53</v>
      </c>
      <c r="Q157" s="223">
        <f>+SUM(Q158:Q165)</f>
        <v>19.440000000000001</v>
      </c>
    </row>
    <row r="158" spans="1:17" x14ac:dyDescent="0.2">
      <c r="A158" s="193">
        <v>1</v>
      </c>
      <c r="B158" s="90" t="s">
        <v>370</v>
      </c>
      <c r="C158" s="194" t="str">
        <f>+B158</f>
        <v>LK.14.1</v>
      </c>
      <c r="D158" s="194" t="s">
        <v>817</v>
      </c>
      <c r="E158" s="213">
        <v>4</v>
      </c>
      <c r="F158" s="321" t="s">
        <v>1104</v>
      </c>
      <c r="G158" s="210" t="s">
        <v>661</v>
      </c>
      <c r="H158" s="210" t="s">
        <v>662</v>
      </c>
      <c r="I158" s="211" t="s">
        <v>681</v>
      </c>
      <c r="J158" s="197">
        <f>'LK 14'!F3</f>
        <v>68.400000000000006</v>
      </c>
      <c r="K158" s="197">
        <f>'LK 14'!G3</f>
        <v>70</v>
      </c>
      <c r="L158" s="197">
        <f>'LK 14'!H3</f>
        <v>70</v>
      </c>
      <c r="M158" s="197">
        <f>'LK 14'!I3</f>
        <v>36.9</v>
      </c>
      <c r="N158" s="198">
        <f t="shared" ref="N158:N165" si="52">+MAX(J158:M158)</f>
        <v>70</v>
      </c>
      <c r="O158" s="198">
        <f t="shared" ref="O158:O165" si="53">+SUM(J158:M158)</f>
        <v>245.3</v>
      </c>
      <c r="P158" s="221">
        <f>'LK 14'!D3</f>
        <v>112</v>
      </c>
      <c r="Q158" s="86">
        <f>0.81*3</f>
        <v>2.4300000000000002</v>
      </c>
    </row>
    <row r="159" spans="1:17" x14ac:dyDescent="0.2">
      <c r="A159" s="193">
        <v>2</v>
      </c>
      <c r="B159" s="90" t="s">
        <v>371</v>
      </c>
      <c r="C159" s="194" t="str">
        <f t="shared" ref="C159:C165" si="54">+B159</f>
        <v>LK.14.2</v>
      </c>
      <c r="D159" s="194" t="s">
        <v>814</v>
      </c>
      <c r="E159" s="213">
        <v>4</v>
      </c>
      <c r="F159" s="322"/>
      <c r="G159" s="195" t="s">
        <v>664</v>
      </c>
      <c r="H159" s="195" t="s">
        <v>665</v>
      </c>
      <c r="I159" s="196" t="s">
        <v>681</v>
      </c>
      <c r="J159" s="197">
        <f>'LK 14'!F4</f>
        <v>68.400000000000006</v>
      </c>
      <c r="K159" s="197">
        <f>'LK 14'!G4</f>
        <v>70</v>
      </c>
      <c r="L159" s="197">
        <f>'LK 14'!H4</f>
        <v>70</v>
      </c>
      <c r="M159" s="197">
        <f>'LK 14'!I4</f>
        <v>41.5</v>
      </c>
      <c r="N159" s="198">
        <f t="shared" si="52"/>
        <v>70</v>
      </c>
      <c r="O159" s="198">
        <f t="shared" si="53"/>
        <v>249.9</v>
      </c>
      <c r="P159" s="221">
        <f>'LK 14'!D4</f>
        <v>80</v>
      </c>
      <c r="Q159" s="86">
        <f t="shared" ref="Q159:Q165" si="55">0.81*3</f>
        <v>2.4300000000000002</v>
      </c>
    </row>
    <row r="160" spans="1:17" x14ac:dyDescent="0.2">
      <c r="A160" s="193">
        <v>3</v>
      </c>
      <c r="B160" s="90" t="s">
        <v>372</v>
      </c>
      <c r="C160" s="194" t="str">
        <f t="shared" si="54"/>
        <v>LK.14.3</v>
      </c>
      <c r="D160" s="194" t="s">
        <v>818</v>
      </c>
      <c r="E160" s="213">
        <v>4</v>
      </c>
      <c r="F160" s="322"/>
      <c r="G160" s="195" t="s">
        <v>664</v>
      </c>
      <c r="H160" s="195" t="s">
        <v>665</v>
      </c>
      <c r="I160" s="196" t="s">
        <v>681</v>
      </c>
      <c r="J160" s="197">
        <f>'LK 14'!F5</f>
        <v>68.2</v>
      </c>
      <c r="K160" s="197">
        <f>'LK 14'!G5</f>
        <v>70</v>
      </c>
      <c r="L160" s="197">
        <f>'LK 14'!H5</f>
        <v>70</v>
      </c>
      <c r="M160" s="197">
        <f>'LK 14'!I5</f>
        <v>41.5</v>
      </c>
      <c r="N160" s="198">
        <f t="shared" si="52"/>
        <v>70</v>
      </c>
      <c r="O160" s="198">
        <f t="shared" si="53"/>
        <v>249.7</v>
      </c>
      <c r="P160" s="221">
        <f>'LK 14'!D5</f>
        <v>80</v>
      </c>
      <c r="Q160" s="86">
        <f t="shared" si="55"/>
        <v>2.4300000000000002</v>
      </c>
    </row>
    <row r="161" spans="1:17" x14ac:dyDescent="0.2">
      <c r="A161" s="193">
        <v>4</v>
      </c>
      <c r="B161" s="90" t="s">
        <v>373</v>
      </c>
      <c r="C161" s="194" t="str">
        <f t="shared" si="54"/>
        <v>LK.14.4</v>
      </c>
      <c r="D161" s="194" t="s">
        <v>819</v>
      </c>
      <c r="E161" s="213">
        <v>4</v>
      </c>
      <c r="F161" s="323"/>
      <c r="G161" s="210" t="s">
        <v>661</v>
      </c>
      <c r="H161" s="210" t="s">
        <v>662</v>
      </c>
      <c r="I161" s="211" t="s">
        <v>681</v>
      </c>
      <c r="J161" s="197">
        <f>'LK 14'!F6</f>
        <v>111.17355500000001</v>
      </c>
      <c r="K161" s="197">
        <f>'LK 14'!G6</f>
        <v>119.573555</v>
      </c>
      <c r="L161" s="197">
        <f>'LK 14'!H6</f>
        <v>119.573555</v>
      </c>
      <c r="M161" s="197">
        <f>'LK 14'!I6</f>
        <v>81.673555000000007</v>
      </c>
      <c r="N161" s="198">
        <f t="shared" si="52"/>
        <v>119.573555</v>
      </c>
      <c r="O161" s="198">
        <f t="shared" si="53"/>
        <v>431.99422000000004</v>
      </c>
      <c r="P161" s="221">
        <f>'LK 14'!D6</f>
        <v>149.15</v>
      </c>
      <c r="Q161" s="86">
        <f t="shared" si="55"/>
        <v>2.4300000000000002</v>
      </c>
    </row>
    <row r="162" spans="1:17" x14ac:dyDescent="0.2">
      <c r="A162" s="193">
        <v>5</v>
      </c>
      <c r="B162" s="90" t="s">
        <v>374</v>
      </c>
      <c r="C162" s="194" t="str">
        <f t="shared" si="54"/>
        <v>LK.14.5</v>
      </c>
      <c r="D162" s="194" t="s">
        <v>821</v>
      </c>
      <c r="E162" s="213">
        <v>4</v>
      </c>
      <c r="F162" s="321" t="s">
        <v>1105</v>
      </c>
      <c r="G162" s="210" t="s">
        <v>661</v>
      </c>
      <c r="H162" s="210" t="s">
        <v>662</v>
      </c>
      <c r="I162" s="211" t="s">
        <v>663</v>
      </c>
      <c r="J162" s="197">
        <f>'LK 14'!F7</f>
        <v>111.68923119999999</v>
      </c>
      <c r="K162" s="197">
        <f>'LK 14'!G7</f>
        <v>119.68923119999999</v>
      </c>
      <c r="L162" s="197">
        <f>'LK 14'!H7</f>
        <v>119.68923119999999</v>
      </c>
      <c r="M162" s="197">
        <f>'LK 14'!I7</f>
        <v>78.489231200000006</v>
      </c>
      <c r="N162" s="198">
        <f t="shared" si="52"/>
        <v>119.68923119999999</v>
      </c>
      <c r="O162" s="198">
        <f t="shared" si="53"/>
        <v>429.55692479999999</v>
      </c>
      <c r="P162" s="221">
        <f>'LK 14'!D7</f>
        <v>149.38</v>
      </c>
      <c r="Q162" s="86">
        <f t="shared" si="55"/>
        <v>2.4300000000000002</v>
      </c>
    </row>
    <row r="163" spans="1:17" x14ac:dyDescent="0.2">
      <c r="A163" s="193">
        <v>6</v>
      </c>
      <c r="B163" s="90" t="s">
        <v>375</v>
      </c>
      <c r="C163" s="194" t="str">
        <f t="shared" si="54"/>
        <v>LK.14.6</v>
      </c>
      <c r="D163" s="194" t="s">
        <v>823</v>
      </c>
      <c r="E163" s="213">
        <v>4</v>
      </c>
      <c r="F163" s="322"/>
      <c r="G163" s="195" t="s">
        <v>664</v>
      </c>
      <c r="H163" s="195" t="s">
        <v>665</v>
      </c>
      <c r="I163" s="196" t="s">
        <v>663</v>
      </c>
      <c r="J163" s="197">
        <f>'LK 14'!F8</f>
        <v>52.4</v>
      </c>
      <c r="K163" s="197">
        <f>'LK 14'!G8</f>
        <v>54</v>
      </c>
      <c r="L163" s="197">
        <f>'LK 14'!H8</f>
        <v>54</v>
      </c>
      <c r="M163" s="197">
        <f>'LK 14'!I8</f>
        <v>32.1</v>
      </c>
      <c r="N163" s="198">
        <f t="shared" si="52"/>
        <v>54</v>
      </c>
      <c r="O163" s="198">
        <f t="shared" si="53"/>
        <v>192.5</v>
      </c>
      <c r="P163" s="221">
        <f>'LK 14'!D8</f>
        <v>63</v>
      </c>
      <c r="Q163" s="86">
        <f t="shared" si="55"/>
        <v>2.4300000000000002</v>
      </c>
    </row>
    <row r="164" spans="1:17" x14ac:dyDescent="0.2">
      <c r="A164" s="193">
        <v>7</v>
      </c>
      <c r="B164" s="90" t="s">
        <v>376</v>
      </c>
      <c r="C164" s="194" t="str">
        <f t="shared" si="54"/>
        <v>LK.14.7</v>
      </c>
      <c r="D164" s="194" t="s">
        <v>824</v>
      </c>
      <c r="E164" s="213">
        <v>4</v>
      </c>
      <c r="F164" s="322"/>
      <c r="G164" s="195" t="s">
        <v>664</v>
      </c>
      <c r="H164" s="195" t="s">
        <v>665</v>
      </c>
      <c r="I164" s="196" t="s">
        <v>663</v>
      </c>
      <c r="J164" s="197">
        <f>'LK 14'!F9</f>
        <v>52.4</v>
      </c>
      <c r="K164" s="197">
        <f>'LK 14'!G9</f>
        <v>54</v>
      </c>
      <c r="L164" s="197">
        <f>'LK 14'!H9</f>
        <v>54</v>
      </c>
      <c r="M164" s="197">
        <f>'LK 14'!I9</f>
        <v>32.1</v>
      </c>
      <c r="N164" s="198">
        <f t="shared" si="52"/>
        <v>54</v>
      </c>
      <c r="O164" s="198">
        <f t="shared" si="53"/>
        <v>192.5</v>
      </c>
      <c r="P164" s="221">
        <f>'LK 14'!D9</f>
        <v>63</v>
      </c>
      <c r="Q164" s="86">
        <f t="shared" si="55"/>
        <v>2.4300000000000002</v>
      </c>
    </row>
    <row r="165" spans="1:17" ht="13.5" thickBot="1" x14ac:dyDescent="0.25">
      <c r="A165" s="199">
        <v>8</v>
      </c>
      <c r="B165" s="90" t="s">
        <v>377</v>
      </c>
      <c r="C165" s="194" t="str">
        <f t="shared" si="54"/>
        <v>LK.14.8</v>
      </c>
      <c r="D165" s="194" t="s">
        <v>780</v>
      </c>
      <c r="E165" s="213">
        <v>4</v>
      </c>
      <c r="F165" s="323"/>
      <c r="G165" s="210" t="s">
        <v>661</v>
      </c>
      <c r="H165" s="210" t="s">
        <v>662</v>
      </c>
      <c r="I165" s="211" t="s">
        <v>663</v>
      </c>
      <c r="J165" s="197">
        <f>'LK 14'!F10</f>
        <v>52.7</v>
      </c>
      <c r="K165" s="197">
        <f>'LK 14'!G10</f>
        <v>54</v>
      </c>
      <c r="L165" s="197">
        <f>'LK 14'!H10</f>
        <v>54</v>
      </c>
      <c r="M165" s="197">
        <f>'LK 14'!I10</f>
        <v>27.9</v>
      </c>
      <c r="N165" s="198">
        <f t="shared" si="52"/>
        <v>54</v>
      </c>
      <c r="O165" s="198">
        <f t="shared" si="53"/>
        <v>188.6</v>
      </c>
      <c r="P165" s="221">
        <f>'LK 14'!D10</f>
        <v>91</v>
      </c>
      <c r="Q165" s="86">
        <f t="shared" si="55"/>
        <v>2.4300000000000002</v>
      </c>
    </row>
    <row r="166" spans="1:17" x14ac:dyDescent="0.2">
      <c r="A166" s="189"/>
      <c r="B166" s="324" t="s">
        <v>63</v>
      </c>
      <c r="C166" s="325"/>
      <c r="D166" s="325"/>
      <c r="E166" s="326"/>
      <c r="F166" s="216"/>
      <c r="G166" s="190"/>
      <c r="H166" s="190"/>
      <c r="I166" s="191"/>
      <c r="J166" s="192">
        <f>SUM(J167:J174)</f>
        <v>583.36422009600005</v>
      </c>
      <c r="K166" s="192">
        <f>SUM(K167:K174)</f>
        <v>609.30128009600003</v>
      </c>
      <c r="L166" s="192">
        <f>SUM(L167:L174)</f>
        <v>609.30128009600003</v>
      </c>
      <c r="M166" s="192">
        <f>SUM(M167:M174)</f>
        <v>373.77039009600003</v>
      </c>
      <c r="N166" s="192">
        <f>MAX(J166:M166)</f>
        <v>609.30128009600003</v>
      </c>
      <c r="O166" s="192">
        <f>SUM(O167:O174)</f>
        <v>2175.7371703839999</v>
      </c>
      <c r="P166" s="220">
        <f>+SUM(P167:P174)</f>
        <v>783.66000000000008</v>
      </c>
      <c r="Q166" s="223">
        <f>+SUM(Q167:Q174)</f>
        <v>19.440000000000001</v>
      </c>
    </row>
    <row r="167" spans="1:17" x14ac:dyDescent="0.2">
      <c r="A167" s="193">
        <v>1</v>
      </c>
      <c r="B167" s="90" t="s">
        <v>378</v>
      </c>
      <c r="C167" s="194" t="str">
        <f>+B167</f>
        <v>LK.15.1</v>
      </c>
      <c r="D167" s="194" t="s">
        <v>822</v>
      </c>
      <c r="E167" s="213">
        <v>4</v>
      </c>
      <c r="F167" s="321" t="s">
        <v>1106</v>
      </c>
      <c r="G167" s="210" t="s">
        <v>661</v>
      </c>
      <c r="H167" s="210" t="s">
        <v>662</v>
      </c>
      <c r="I167" s="211" t="s">
        <v>681</v>
      </c>
      <c r="J167" s="197">
        <f>'LK 15'!F3</f>
        <v>68.416749999999993</v>
      </c>
      <c r="K167" s="197">
        <f>'LK 15'!G3</f>
        <v>70</v>
      </c>
      <c r="L167" s="197">
        <f>'LK 15'!H3</f>
        <v>70</v>
      </c>
      <c r="M167" s="197">
        <f>'LK 15'!I3</f>
        <v>36.910629999999998</v>
      </c>
      <c r="N167" s="198">
        <f t="shared" ref="N167:N174" si="56">+MAX(J167:M167)</f>
        <v>70</v>
      </c>
      <c r="O167" s="198">
        <f t="shared" ref="O167:O174" si="57">+SUM(J167:M167)</f>
        <v>245.32737999999998</v>
      </c>
      <c r="P167" s="221">
        <f>'LK 15'!D3</f>
        <v>112</v>
      </c>
      <c r="Q167" s="86">
        <f>0.81*3</f>
        <v>2.4300000000000002</v>
      </c>
    </row>
    <row r="168" spans="1:17" x14ac:dyDescent="0.2">
      <c r="A168" s="193">
        <v>2</v>
      </c>
      <c r="B168" s="90" t="s">
        <v>379</v>
      </c>
      <c r="C168" s="194" t="str">
        <f t="shared" ref="C168:C174" si="58">+B168</f>
        <v>LK.15.2</v>
      </c>
      <c r="D168" s="194" t="s">
        <v>825</v>
      </c>
      <c r="E168" s="213">
        <v>4</v>
      </c>
      <c r="F168" s="322"/>
      <c r="G168" s="195" t="s">
        <v>664</v>
      </c>
      <c r="H168" s="195" t="s">
        <v>665</v>
      </c>
      <c r="I168" s="196" t="s">
        <v>681</v>
      </c>
      <c r="J168" s="197">
        <f>'LK 15'!F4</f>
        <v>68.435789999999997</v>
      </c>
      <c r="K168" s="197">
        <f>'LK 15'!G4</f>
        <v>70</v>
      </c>
      <c r="L168" s="197">
        <f>'LK 15'!H4</f>
        <v>70</v>
      </c>
      <c r="M168" s="197">
        <f>'LK 15'!I4</f>
        <v>41.475000000000001</v>
      </c>
      <c r="N168" s="198">
        <f t="shared" si="56"/>
        <v>70</v>
      </c>
      <c r="O168" s="198">
        <f t="shared" si="57"/>
        <v>249.91078999999999</v>
      </c>
      <c r="P168" s="221">
        <f>'LK 15'!D4</f>
        <v>80</v>
      </c>
      <c r="Q168" s="86">
        <f t="shared" ref="Q168:Q174" si="59">0.81*3</f>
        <v>2.4300000000000002</v>
      </c>
    </row>
    <row r="169" spans="1:17" x14ac:dyDescent="0.2">
      <c r="A169" s="193">
        <v>3</v>
      </c>
      <c r="B169" s="90" t="s">
        <v>380</v>
      </c>
      <c r="C169" s="194" t="str">
        <f t="shared" si="58"/>
        <v>LK.15.3</v>
      </c>
      <c r="D169" s="194" t="s">
        <v>826</v>
      </c>
      <c r="E169" s="213">
        <v>4</v>
      </c>
      <c r="F169" s="322"/>
      <c r="G169" s="195" t="s">
        <v>664</v>
      </c>
      <c r="H169" s="195" t="s">
        <v>665</v>
      </c>
      <c r="I169" s="196" t="s">
        <v>681</v>
      </c>
      <c r="J169" s="197">
        <f>'LK 15'!F5</f>
        <v>68.186700000000002</v>
      </c>
      <c r="K169" s="197">
        <f>'LK 15'!G5</f>
        <v>70</v>
      </c>
      <c r="L169" s="197">
        <f>'LK 15'!H5</f>
        <v>70</v>
      </c>
      <c r="M169" s="197">
        <f>'LK 15'!I5</f>
        <v>41.475000000000001</v>
      </c>
      <c r="N169" s="198">
        <f t="shared" si="56"/>
        <v>70</v>
      </c>
      <c r="O169" s="198">
        <f t="shared" si="57"/>
        <v>249.6617</v>
      </c>
      <c r="P169" s="221">
        <f>'LK 15'!D5</f>
        <v>80</v>
      </c>
      <c r="Q169" s="86">
        <f t="shared" si="59"/>
        <v>2.4300000000000002</v>
      </c>
    </row>
    <row r="170" spans="1:17" x14ac:dyDescent="0.2">
      <c r="A170" s="193">
        <v>4</v>
      </c>
      <c r="B170" s="90" t="s">
        <v>381</v>
      </c>
      <c r="C170" s="194" t="str">
        <f t="shared" si="58"/>
        <v>LK.15.4</v>
      </c>
      <c r="D170" s="194" t="s">
        <v>827</v>
      </c>
      <c r="E170" s="213">
        <v>4</v>
      </c>
      <c r="F170" s="323"/>
      <c r="G170" s="210" t="s">
        <v>661</v>
      </c>
      <c r="H170" s="210" t="s">
        <v>662</v>
      </c>
      <c r="I170" s="211" t="s">
        <v>681</v>
      </c>
      <c r="J170" s="197">
        <f>'LK 15'!F6</f>
        <v>110.15892636800001</v>
      </c>
      <c r="K170" s="197">
        <f>'LK 15'!G6</f>
        <v>118.53522636800001</v>
      </c>
      <c r="L170" s="197">
        <f>'LK 15'!H6</f>
        <v>118.53522636800001</v>
      </c>
      <c r="M170" s="197">
        <f>'LK 15'!I6</f>
        <v>80.643706368000011</v>
      </c>
      <c r="N170" s="198">
        <f t="shared" si="56"/>
        <v>118.53522636800001</v>
      </c>
      <c r="O170" s="198">
        <f t="shared" si="57"/>
        <v>427.87308547200007</v>
      </c>
      <c r="P170" s="221">
        <f>'LK 15'!D6</f>
        <v>147.10400000000001</v>
      </c>
      <c r="Q170" s="86">
        <f t="shared" si="59"/>
        <v>2.4300000000000002</v>
      </c>
    </row>
    <row r="171" spans="1:17" x14ac:dyDescent="0.2">
      <c r="A171" s="193">
        <v>5</v>
      </c>
      <c r="B171" s="90" t="s">
        <v>382</v>
      </c>
      <c r="C171" s="194" t="str">
        <f t="shared" si="58"/>
        <v>LK.15.5</v>
      </c>
      <c r="D171" s="194" t="s">
        <v>829</v>
      </c>
      <c r="E171" s="213">
        <v>4</v>
      </c>
      <c r="F171" s="321" t="s">
        <v>1107</v>
      </c>
      <c r="G171" s="210" t="s">
        <v>661</v>
      </c>
      <c r="H171" s="210" t="s">
        <v>662</v>
      </c>
      <c r="I171" s="211" t="s">
        <v>663</v>
      </c>
      <c r="J171" s="197">
        <f>'LK 15'!F7</f>
        <v>110.66605372800001</v>
      </c>
      <c r="K171" s="197">
        <f>'LK 15'!G7</f>
        <v>118.766053728</v>
      </c>
      <c r="L171" s="197">
        <f>'LK 15'!H7</f>
        <v>118.766053728</v>
      </c>
      <c r="M171" s="197">
        <f>'LK 15'!I7</f>
        <v>81.166053728000009</v>
      </c>
      <c r="N171" s="198">
        <f t="shared" si="56"/>
        <v>118.766053728</v>
      </c>
      <c r="O171" s="198">
        <f t="shared" si="57"/>
        <v>429.36421491200002</v>
      </c>
      <c r="P171" s="221">
        <f>'LK 15'!D7</f>
        <v>147.55600000000001</v>
      </c>
      <c r="Q171" s="86">
        <f t="shared" si="59"/>
        <v>2.4300000000000002</v>
      </c>
    </row>
    <row r="172" spans="1:17" x14ac:dyDescent="0.2">
      <c r="A172" s="193">
        <v>6</v>
      </c>
      <c r="B172" s="90" t="s">
        <v>383</v>
      </c>
      <c r="C172" s="194" t="str">
        <f t="shared" si="58"/>
        <v>LK.15.6</v>
      </c>
      <c r="D172" s="194" t="s">
        <v>831</v>
      </c>
      <c r="E172" s="213">
        <v>4</v>
      </c>
      <c r="F172" s="322"/>
      <c r="G172" s="195" t="s">
        <v>664</v>
      </c>
      <c r="H172" s="195" t="s">
        <v>665</v>
      </c>
      <c r="I172" s="196" t="s">
        <v>663</v>
      </c>
      <c r="J172" s="197">
        <f>'LK 15'!F8</f>
        <v>52.4</v>
      </c>
      <c r="K172" s="197">
        <f>'LK 15'!G8</f>
        <v>54</v>
      </c>
      <c r="L172" s="197">
        <f>'LK 15'!H8</f>
        <v>54</v>
      </c>
      <c r="M172" s="197">
        <f>'LK 15'!I8</f>
        <v>32.1</v>
      </c>
      <c r="N172" s="198">
        <f t="shared" si="56"/>
        <v>54</v>
      </c>
      <c r="O172" s="198">
        <f t="shared" si="57"/>
        <v>192.5</v>
      </c>
      <c r="P172" s="221">
        <f>'LK 15'!D8</f>
        <v>63</v>
      </c>
      <c r="Q172" s="86">
        <f t="shared" si="59"/>
        <v>2.4300000000000002</v>
      </c>
    </row>
    <row r="173" spans="1:17" x14ac:dyDescent="0.2">
      <c r="A173" s="193">
        <v>7</v>
      </c>
      <c r="B173" s="90" t="s">
        <v>384</v>
      </c>
      <c r="C173" s="194" t="str">
        <f t="shared" si="58"/>
        <v>LK.15.7</v>
      </c>
      <c r="D173" s="194" t="s">
        <v>832</v>
      </c>
      <c r="E173" s="213">
        <v>4</v>
      </c>
      <c r="F173" s="322"/>
      <c r="G173" s="195" t="s">
        <v>664</v>
      </c>
      <c r="H173" s="195" t="s">
        <v>665</v>
      </c>
      <c r="I173" s="196" t="s">
        <v>663</v>
      </c>
      <c r="J173" s="197">
        <f>'LK 15'!F9</f>
        <v>52.4</v>
      </c>
      <c r="K173" s="197">
        <f>'LK 15'!G9</f>
        <v>54</v>
      </c>
      <c r="L173" s="197">
        <f>'LK 15'!H9</f>
        <v>54</v>
      </c>
      <c r="M173" s="197">
        <f>'LK 15'!I9</f>
        <v>32.1</v>
      </c>
      <c r="N173" s="198">
        <f t="shared" si="56"/>
        <v>54</v>
      </c>
      <c r="O173" s="198">
        <f t="shared" si="57"/>
        <v>192.5</v>
      </c>
      <c r="P173" s="221">
        <f>'LK 15'!D9</f>
        <v>63</v>
      </c>
      <c r="Q173" s="86">
        <f t="shared" si="59"/>
        <v>2.4300000000000002</v>
      </c>
    </row>
    <row r="174" spans="1:17" ht="13.5" thickBot="1" x14ac:dyDescent="0.25">
      <c r="A174" s="199">
        <v>8</v>
      </c>
      <c r="B174" s="90" t="s">
        <v>385</v>
      </c>
      <c r="C174" s="194" t="str">
        <f t="shared" si="58"/>
        <v>LK.15.8</v>
      </c>
      <c r="D174" s="194" t="s">
        <v>833</v>
      </c>
      <c r="E174" s="213">
        <v>4</v>
      </c>
      <c r="F174" s="323"/>
      <c r="G174" s="210" t="s">
        <v>661</v>
      </c>
      <c r="H174" s="210" t="s">
        <v>662</v>
      </c>
      <c r="I174" s="211" t="s">
        <v>663</v>
      </c>
      <c r="J174" s="197">
        <f>'LK 15'!F10</f>
        <v>52.7</v>
      </c>
      <c r="K174" s="197">
        <f>'LK 15'!G10</f>
        <v>54</v>
      </c>
      <c r="L174" s="197">
        <f>'LK 15'!H10</f>
        <v>54</v>
      </c>
      <c r="M174" s="197">
        <f>'LK 15'!I10</f>
        <v>27.9</v>
      </c>
      <c r="N174" s="198">
        <f t="shared" si="56"/>
        <v>54</v>
      </c>
      <c r="O174" s="198">
        <f t="shared" si="57"/>
        <v>188.6</v>
      </c>
      <c r="P174" s="221">
        <f>'LK 15'!D10</f>
        <v>91</v>
      </c>
      <c r="Q174" s="86">
        <f t="shared" si="59"/>
        <v>2.4300000000000002</v>
      </c>
    </row>
    <row r="175" spans="1:17" x14ac:dyDescent="0.2">
      <c r="A175" s="189"/>
      <c r="B175" s="324" t="s">
        <v>66</v>
      </c>
      <c r="C175" s="325"/>
      <c r="D175" s="325"/>
      <c r="E175" s="326"/>
      <c r="F175" s="216"/>
      <c r="G175" s="190"/>
      <c r="H175" s="190"/>
      <c r="I175" s="191"/>
      <c r="J175" s="192">
        <f>SUM(J176:J183)</f>
        <v>579.26223999999991</v>
      </c>
      <c r="K175" s="192">
        <f>SUM(K176:K183)</f>
        <v>605.38200000000006</v>
      </c>
      <c r="L175" s="192">
        <f>SUM(L176:L183)</f>
        <v>605.38200000000006</v>
      </c>
      <c r="M175" s="192">
        <f>SUM(M176:M183)</f>
        <v>373.49018000000001</v>
      </c>
      <c r="N175" s="192">
        <f>MAX(J175:M175)</f>
        <v>605.38200000000006</v>
      </c>
      <c r="O175" s="192">
        <f>SUM(O176:O183)</f>
        <v>2163.5164200000004</v>
      </c>
      <c r="P175" s="220">
        <f>+SUM(P176:P183)</f>
        <v>778.30000000000007</v>
      </c>
      <c r="Q175" s="223">
        <f>+SUM(Q176:Q183)</f>
        <v>19.440000000000001</v>
      </c>
    </row>
    <row r="176" spans="1:17" x14ac:dyDescent="0.2">
      <c r="A176" s="193">
        <v>1</v>
      </c>
      <c r="B176" s="90" t="s">
        <v>386</v>
      </c>
      <c r="C176" s="194" t="str">
        <f>+B176</f>
        <v>LK.16.1</v>
      </c>
      <c r="D176" s="194" t="s">
        <v>834</v>
      </c>
      <c r="E176" s="213">
        <v>4</v>
      </c>
      <c r="F176" s="321" t="s">
        <v>1108</v>
      </c>
      <c r="G176" s="210" t="s">
        <v>661</v>
      </c>
      <c r="H176" s="210" t="s">
        <v>662</v>
      </c>
      <c r="I176" s="211" t="s">
        <v>681</v>
      </c>
      <c r="J176" s="197">
        <f>'LK 16'!F3</f>
        <v>52.7</v>
      </c>
      <c r="K176" s="197">
        <f>'LK 16'!G3</f>
        <v>54</v>
      </c>
      <c r="L176" s="197">
        <f>'LK 16'!H3</f>
        <v>54</v>
      </c>
      <c r="M176" s="197">
        <f>'LK 16'!I3</f>
        <v>27.9</v>
      </c>
      <c r="N176" s="198">
        <f t="shared" ref="N176:N183" si="60">+MAX(J176:M176)</f>
        <v>54</v>
      </c>
      <c r="O176" s="198">
        <f t="shared" ref="O176:O183" si="61">+SUM(J176:M176)</f>
        <v>188.6</v>
      </c>
      <c r="P176" s="221">
        <f>'LK 16'!D3</f>
        <v>91</v>
      </c>
      <c r="Q176" s="86">
        <f>0.81*3</f>
        <v>2.4300000000000002</v>
      </c>
    </row>
    <row r="177" spans="1:17" x14ac:dyDescent="0.2">
      <c r="A177" s="193">
        <v>2</v>
      </c>
      <c r="B177" s="90" t="s">
        <v>387</v>
      </c>
      <c r="C177" s="194" t="str">
        <f t="shared" ref="C177:C183" si="62">+B177</f>
        <v>LK.16.2</v>
      </c>
      <c r="D177" s="194" t="s">
        <v>835</v>
      </c>
      <c r="E177" s="213">
        <v>4</v>
      </c>
      <c r="F177" s="322"/>
      <c r="G177" s="195" t="s">
        <v>664</v>
      </c>
      <c r="H177" s="195" t="s">
        <v>665</v>
      </c>
      <c r="I177" s="196" t="s">
        <v>681</v>
      </c>
      <c r="J177" s="197">
        <f>'LK 16'!F4</f>
        <v>52.4</v>
      </c>
      <c r="K177" s="197">
        <f>'LK 16'!G4</f>
        <v>54</v>
      </c>
      <c r="L177" s="197">
        <f>'LK 16'!H4</f>
        <v>54</v>
      </c>
      <c r="M177" s="197">
        <f>'LK 16'!I4</f>
        <v>32.1</v>
      </c>
      <c r="N177" s="198">
        <f t="shared" si="60"/>
        <v>54</v>
      </c>
      <c r="O177" s="198">
        <f t="shared" si="61"/>
        <v>192.5</v>
      </c>
      <c r="P177" s="221">
        <f>'LK 16'!D4</f>
        <v>63</v>
      </c>
      <c r="Q177" s="86">
        <f t="shared" ref="Q177:Q183" si="63">0.81*3</f>
        <v>2.4300000000000002</v>
      </c>
    </row>
    <row r="178" spans="1:17" x14ac:dyDescent="0.2">
      <c r="A178" s="193">
        <v>3</v>
      </c>
      <c r="B178" s="90" t="s">
        <v>388</v>
      </c>
      <c r="C178" s="194" t="str">
        <f t="shared" si="62"/>
        <v>LK.16.3</v>
      </c>
      <c r="D178" s="194" t="s">
        <v>830</v>
      </c>
      <c r="E178" s="213">
        <v>4</v>
      </c>
      <c r="F178" s="322"/>
      <c r="G178" s="195" t="s">
        <v>664</v>
      </c>
      <c r="H178" s="195" t="s">
        <v>665</v>
      </c>
      <c r="I178" s="196" t="s">
        <v>681</v>
      </c>
      <c r="J178" s="197">
        <f>'LK 16'!F5</f>
        <v>52.4</v>
      </c>
      <c r="K178" s="197">
        <f>'LK 16'!G5</f>
        <v>54</v>
      </c>
      <c r="L178" s="197">
        <f>'LK 16'!H5</f>
        <v>54</v>
      </c>
      <c r="M178" s="197">
        <f>'LK 16'!I5</f>
        <v>32.1</v>
      </c>
      <c r="N178" s="198">
        <f t="shared" si="60"/>
        <v>54</v>
      </c>
      <c r="O178" s="198">
        <f t="shared" si="61"/>
        <v>192.5</v>
      </c>
      <c r="P178" s="221">
        <f>'LK 16'!D5</f>
        <v>63</v>
      </c>
      <c r="Q178" s="86">
        <f t="shared" si="63"/>
        <v>2.4300000000000002</v>
      </c>
    </row>
    <row r="179" spans="1:17" x14ac:dyDescent="0.2">
      <c r="A179" s="193">
        <v>4</v>
      </c>
      <c r="B179" s="90" t="s">
        <v>389</v>
      </c>
      <c r="C179" s="194" t="str">
        <f t="shared" si="62"/>
        <v>LK.16.4</v>
      </c>
      <c r="D179" s="194" t="s">
        <v>836</v>
      </c>
      <c r="E179" s="213">
        <v>4</v>
      </c>
      <c r="F179" s="323"/>
      <c r="G179" s="210" t="s">
        <v>661</v>
      </c>
      <c r="H179" s="210" t="s">
        <v>662</v>
      </c>
      <c r="I179" s="211" t="s">
        <v>681</v>
      </c>
      <c r="J179" s="197">
        <f>'LK 16'!F6</f>
        <v>110.07408000000001</v>
      </c>
      <c r="K179" s="197">
        <f>'LK 16'!G6</f>
        <v>118.17408</v>
      </c>
      <c r="L179" s="197">
        <f>'LK 16'!H6</f>
        <v>118.17408</v>
      </c>
      <c r="M179" s="197">
        <f>'LK 16'!I6</f>
        <v>80.474080000000015</v>
      </c>
      <c r="N179" s="198">
        <f t="shared" si="60"/>
        <v>118.17408</v>
      </c>
      <c r="O179" s="198">
        <f t="shared" si="61"/>
        <v>426.89632</v>
      </c>
      <c r="P179" s="221">
        <f>'LK 16'!D6</f>
        <v>146.4</v>
      </c>
      <c r="Q179" s="86">
        <f t="shared" si="63"/>
        <v>2.4300000000000002</v>
      </c>
    </row>
    <row r="180" spans="1:17" x14ac:dyDescent="0.2">
      <c r="A180" s="193">
        <v>5</v>
      </c>
      <c r="B180" s="90" t="s">
        <v>390</v>
      </c>
      <c r="C180" s="194" t="str">
        <f t="shared" si="62"/>
        <v>LK.16.5</v>
      </c>
      <c r="D180" s="194" t="s">
        <v>838</v>
      </c>
      <c r="E180" s="213">
        <v>4</v>
      </c>
      <c r="F180" s="321" t="s">
        <v>1109</v>
      </c>
      <c r="G180" s="210" t="s">
        <v>661</v>
      </c>
      <c r="H180" s="210" t="s">
        <v>662</v>
      </c>
      <c r="I180" s="211" t="s">
        <v>663</v>
      </c>
      <c r="J180" s="197">
        <f>'LK 16'!F7</f>
        <v>107.70137</v>
      </c>
      <c r="K180" s="197">
        <f>'LK 16'!G7</f>
        <v>116.26622999999999</v>
      </c>
      <c r="L180" s="197">
        <f>'LK 16'!H7</f>
        <v>116.26622999999999</v>
      </c>
      <c r="M180" s="197">
        <f>'LK 16'!I7</f>
        <v>77.857349999999997</v>
      </c>
      <c r="N180" s="198">
        <f t="shared" si="60"/>
        <v>116.26622999999999</v>
      </c>
      <c r="O180" s="198">
        <f t="shared" si="61"/>
        <v>418.09118000000001</v>
      </c>
      <c r="P180" s="221">
        <f>'LK 16'!D7</f>
        <v>143.9</v>
      </c>
      <c r="Q180" s="86">
        <f t="shared" si="63"/>
        <v>2.4300000000000002</v>
      </c>
    </row>
    <row r="181" spans="1:17" x14ac:dyDescent="0.2">
      <c r="A181" s="193">
        <v>6</v>
      </c>
      <c r="B181" s="90" t="s">
        <v>391</v>
      </c>
      <c r="C181" s="194" t="str">
        <f t="shared" si="62"/>
        <v>LK.16.6</v>
      </c>
      <c r="D181" s="194" t="s">
        <v>839</v>
      </c>
      <c r="E181" s="213">
        <v>4</v>
      </c>
      <c r="F181" s="322"/>
      <c r="G181" s="195" t="s">
        <v>664</v>
      </c>
      <c r="H181" s="195" t="s">
        <v>665</v>
      </c>
      <c r="I181" s="196" t="s">
        <v>663</v>
      </c>
      <c r="J181" s="197">
        <f>'LK 16'!F8</f>
        <v>67.843350000000001</v>
      </c>
      <c r="K181" s="197">
        <f>'LK 16'!G8</f>
        <v>69.645380000000003</v>
      </c>
      <c r="L181" s="197">
        <f>'LK 16'!H8</f>
        <v>69.645380000000003</v>
      </c>
      <c r="M181" s="197">
        <f>'LK 16'!I8</f>
        <v>42.564999999999998</v>
      </c>
      <c r="N181" s="198">
        <f t="shared" si="60"/>
        <v>69.645380000000003</v>
      </c>
      <c r="O181" s="198">
        <f t="shared" si="61"/>
        <v>249.69911000000002</v>
      </c>
      <c r="P181" s="221">
        <f>'LK 16'!D8</f>
        <v>79.7</v>
      </c>
      <c r="Q181" s="86">
        <f t="shared" si="63"/>
        <v>2.4300000000000002</v>
      </c>
    </row>
    <row r="182" spans="1:17" x14ac:dyDescent="0.2">
      <c r="A182" s="193">
        <v>7</v>
      </c>
      <c r="B182" s="90" t="s">
        <v>392</v>
      </c>
      <c r="C182" s="194" t="str">
        <f t="shared" si="62"/>
        <v>LK.16.7</v>
      </c>
      <c r="D182" s="194" t="s">
        <v>840</v>
      </c>
      <c r="E182" s="213">
        <v>4</v>
      </c>
      <c r="F182" s="322"/>
      <c r="G182" s="195" t="s">
        <v>664</v>
      </c>
      <c r="H182" s="195" t="s">
        <v>665</v>
      </c>
      <c r="I182" s="196" t="s">
        <v>663</v>
      </c>
      <c r="J182" s="197">
        <f>'LK 16'!F9</f>
        <v>68.085740000000001</v>
      </c>
      <c r="K182" s="197">
        <f>'LK 16'!G9</f>
        <v>69.647229999999993</v>
      </c>
      <c r="L182" s="197">
        <f>'LK 16'!H9</f>
        <v>69.647229999999993</v>
      </c>
      <c r="M182" s="197">
        <f>'LK 16'!I9</f>
        <v>42.564999999999998</v>
      </c>
      <c r="N182" s="198">
        <f t="shared" si="60"/>
        <v>69.647229999999993</v>
      </c>
      <c r="O182" s="198">
        <f t="shared" si="61"/>
        <v>249.9452</v>
      </c>
      <c r="P182" s="221">
        <f>'LK 16'!D9</f>
        <v>79.7</v>
      </c>
      <c r="Q182" s="86">
        <f t="shared" si="63"/>
        <v>2.4300000000000002</v>
      </c>
    </row>
    <row r="183" spans="1:17" ht="13.5" thickBot="1" x14ac:dyDescent="0.25">
      <c r="A183" s="199">
        <v>8</v>
      </c>
      <c r="B183" s="90" t="s">
        <v>393</v>
      </c>
      <c r="C183" s="194" t="str">
        <f t="shared" si="62"/>
        <v>LK.16.8</v>
      </c>
      <c r="D183" s="194" t="s">
        <v>841</v>
      </c>
      <c r="E183" s="213">
        <v>4</v>
      </c>
      <c r="F183" s="323"/>
      <c r="G183" s="210" t="s">
        <v>661</v>
      </c>
      <c r="H183" s="210" t="s">
        <v>662</v>
      </c>
      <c r="I183" s="211" t="s">
        <v>663</v>
      </c>
      <c r="J183" s="197">
        <f>'LK 16'!F10</f>
        <v>68.057699999999997</v>
      </c>
      <c r="K183" s="197">
        <f>'LK 16'!G10</f>
        <v>69.649079999999998</v>
      </c>
      <c r="L183" s="197">
        <f>'LK 16'!H10</f>
        <v>69.649079999999998</v>
      </c>
      <c r="M183" s="197">
        <f>'LK 16'!I10</f>
        <v>37.928750000000001</v>
      </c>
      <c r="N183" s="198">
        <f t="shared" si="60"/>
        <v>69.649079999999998</v>
      </c>
      <c r="O183" s="198">
        <f t="shared" si="61"/>
        <v>245.28460999999999</v>
      </c>
      <c r="P183" s="221">
        <f>'LK 16'!D10</f>
        <v>111.6</v>
      </c>
      <c r="Q183" s="86">
        <f t="shared" si="63"/>
        <v>2.4300000000000002</v>
      </c>
    </row>
    <row r="184" spans="1:17" x14ac:dyDescent="0.2">
      <c r="A184" s="189"/>
      <c r="B184" s="324" t="s">
        <v>69</v>
      </c>
      <c r="C184" s="325"/>
      <c r="D184" s="325"/>
      <c r="E184" s="326"/>
      <c r="F184" s="216"/>
      <c r="G184" s="190"/>
      <c r="H184" s="190"/>
      <c r="I184" s="191"/>
      <c r="J184" s="192">
        <f>SUM(J185:J197)</f>
        <v>927.90000000000009</v>
      </c>
      <c r="K184" s="192">
        <f>SUM(K185:K197)</f>
        <v>963</v>
      </c>
      <c r="L184" s="192">
        <f>SUM(L185:L197)</f>
        <v>963</v>
      </c>
      <c r="M184" s="192">
        <f>SUM(M185:M197)</f>
        <v>554.69999999999993</v>
      </c>
      <c r="N184" s="192">
        <f>MAX(J184:M184)</f>
        <v>963</v>
      </c>
      <c r="O184" s="192">
        <f>SUM(O185:O197)</f>
        <v>3408.5999999999995</v>
      </c>
      <c r="P184" s="220">
        <f>+SUM(P185:P197)</f>
        <v>1175.72</v>
      </c>
      <c r="Q184" s="223">
        <f>+SUM(Q185:Q197)</f>
        <v>31.59</v>
      </c>
    </row>
    <row r="185" spans="1:17" x14ac:dyDescent="0.2">
      <c r="A185" s="193">
        <v>1</v>
      </c>
      <c r="B185" s="90" t="s">
        <v>394</v>
      </c>
      <c r="C185" s="194" t="str">
        <f>+B185</f>
        <v>LK.17.1</v>
      </c>
      <c r="D185" s="194" t="s">
        <v>843</v>
      </c>
      <c r="E185" s="213">
        <v>4</v>
      </c>
      <c r="F185" s="321" t="s">
        <v>1110</v>
      </c>
      <c r="G185" s="210" t="s">
        <v>661</v>
      </c>
      <c r="H185" s="210" t="s">
        <v>662</v>
      </c>
      <c r="I185" s="211" t="s">
        <v>681</v>
      </c>
      <c r="J185" s="197">
        <f>'LK 17'!F3</f>
        <v>84.8</v>
      </c>
      <c r="K185" s="197">
        <f>'LK 17'!G3</f>
        <v>91.5</v>
      </c>
      <c r="L185" s="197">
        <f>'LK 17'!H3</f>
        <v>91.5</v>
      </c>
      <c r="M185" s="197">
        <f>'LK 17'!I3</f>
        <v>58.5</v>
      </c>
      <c r="N185" s="198">
        <f t="shared" ref="N185:N197" si="64">+MAX(J185:M185)</f>
        <v>91.5</v>
      </c>
      <c r="O185" s="198">
        <f t="shared" ref="O185:O197" si="65">+SUM(J185:M185)</f>
        <v>326.3</v>
      </c>
      <c r="P185" s="221">
        <f>'LK 17'!D3</f>
        <v>107.54</v>
      </c>
      <c r="Q185" s="86">
        <f>0.81*3</f>
        <v>2.4300000000000002</v>
      </c>
    </row>
    <row r="186" spans="1:17" x14ac:dyDescent="0.2">
      <c r="A186" s="193">
        <v>2</v>
      </c>
      <c r="B186" s="90" t="s">
        <v>395</v>
      </c>
      <c r="C186" s="194" t="str">
        <f t="shared" ref="C186:C197" si="66">+B186</f>
        <v>LK.17.2</v>
      </c>
      <c r="D186" s="194" t="s">
        <v>844</v>
      </c>
      <c r="E186" s="213">
        <v>4</v>
      </c>
      <c r="F186" s="322"/>
      <c r="G186" s="195" t="s">
        <v>664</v>
      </c>
      <c r="H186" s="195" t="s">
        <v>665</v>
      </c>
      <c r="I186" s="196" t="s">
        <v>681</v>
      </c>
      <c r="J186" s="197">
        <f>'LK 17'!F4</f>
        <v>75.7</v>
      </c>
      <c r="K186" s="197">
        <f>'LK 17'!G4</f>
        <v>78</v>
      </c>
      <c r="L186" s="197">
        <f>'LK 17'!H4</f>
        <v>78</v>
      </c>
      <c r="M186" s="197">
        <f>'LK 17'!I4</f>
        <v>41.3</v>
      </c>
      <c r="N186" s="198">
        <f t="shared" si="64"/>
        <v>78</v>
      </c>
      <c r="O186" s="198">
        <f t="shared" si="65"/>
        <v>273</v>
      </c>
      <c r="P186" s="221">
        <f>'LK 17'!D4</f>
        <v>90</v>
      </c>
      <c r="Q186" s="86">
        <f t="shared" ref="Q186:Q197" si="67">0.81*3</f>
        <v>2.4300000000000002</v>
      </c>
    </row>
    <row r="187" spans="1:17" x14ac:dyDescent="0.2">
      <c r="A187" s="193">
        <v>3</v>
      </c>
      <c r="B187" s="90" t="s">
        <v>396</v>
      </c>
      <c r="C187" s="194" t="str">
        <f t="shared" si="66"/>
        <v>LK.17.3</v>
      </c>
      <c r="D187" s="194" t="s">
        <v>845</v>
      </c>
      <c r="E187" s="213">
        <v>4</v>
      </c>
      <c r="F187" s="322"/>
      <c r="G187" s="195" t="s">
        <v>664</v>
      </c>
      <c r="H187" s="195" t="s">
        <v>665</v>
      </c>
      <c r="I187" s="196" t="s">
        <v>681</v>
      </c>
      <c r="J187" s="197">
        <f>'LK 17'!F5</f>
        <v>75.7</v>
      </c>
      <c r="K187" s="197">
        <f>'LK 17'!G5</f>
        <v>78</v>
      </c>
      <c r="L187" s="197">
        <f>'LK 17'!H5</f>
        <v>78</v>
      </c>
      <c r="M187" s="197">
        <f>'LK 17'!I5</f>
        <v>46.8</v>
      </c>
      <c r="N187" s="198">
        <f t="shared" si="64"/>
        <v>78</v>
      </c>
      <c r="O187" s="198">
        <f t="shared" si="65"/>
        <v>278.5</v>
      </c>
      <c r="P187" s="221">
        <f>'LK 17'!D5</f>
        <v>90</v>
      </c>
      <c r="Q187" s="86">
        <f t="shared" si="67"/>
        <v>2.4300000000000002</v>
      </c>
    </row>
    <row r="188" spans="1:17" x14ac:dyDescent="0.2">
      <c r="A188" s="193">
        <v>4</v>
      </c>
      <c r="B188" s="90" t="s">
        <v>397</v>
      </c>
      <c r="C188" s="194" t="str">
        <f t="shared" si="66"/>
        <v>LK.17.4</v>
      </c>
      <c r="D188" s="194" t="s">
        <v>846</v>
      </c>
      <c r="E188" s="213">
        <v>4</v>
      </c>
      <c r="F188" s="322"/>
      <c r="G188" s="195" t="s">
        <v>664</v>
      </c>
      <c r="H188" s="195" t="s">
        <v>665</v>
      </c>
      <c r="I188" s="196" t="s">
        <v>681</v>
      </c>
      <c r="J188" s="197">
        <f>'LK 17'!F6</f>
        <v>75.7</v>
      </c>
      <c r="K188" s="197">
        <f>'LK 17'!G6</f>
        <v>78</v>
      </c>
      <c r="L188" s="197">
        <f>'LK 17'!H6</f>
        <v>78</v>
      </c>
      <c r="M188" s="197">
        <f>'LK 17'!I6</f>
        <v>46.8</v>
      </c>
      <c r="N188" s="198">
        <f t="shared" si="64"/>
        <v>78</v>
      </c>
      <c r="O188" s="198">
        <f t="shared" si="65"/>
        <v>278.5</v>
      </c>
      <c r="P188" s="221">
        <f>'LK 17'!D6</f>
        <v>90</v>
      </c>
      <c r="Q188" s="86">
        <f t="shared" si="67"/>
        <v>2.4300000000000002</v>
      </c>
    </row>
    <row r="189" spans="1:17" x14ac:dyDescent="0.2">
      <c r="A189" s="193">
        <v>5</v>
      </c>
      <c r="B189" s="90" t="s">
        <v>398</v>
      </c>
      <c r="C189" s="194" t="str">
        <f t="shared" si="66"/>
        <v>LK.17.5</v>
      </c>
      <c r="D189" s="194" t="s">
        <v>847</v>
      </c>
      <c r="E189" s="213">
        <v>4</v>
      </c>
      <c r="F189" s="322"/>
      <c r="G189" s="195" t="s">
        <v>664</v>
      </c>
      <c r="H189" s="195" t="s">
        <v>665</v>
      </c>
      <c r="I189" s="196" t="s">
        <v>681</v>
      </c>
      <c r="J189" s="197">
        <f>'LK 17'!F7</f>
        <v>75.7</v>
      </c>
      <c r="K189" s="197">
        <f>'LK 17'!G7</f>
        <v>78</v>
      </c>
      <c r="L189" s="197">
        <f>'LK 17'!H7</f>
        <v>78</v>
      </c>
      <c r="M189" s="197">
        <f>'LK 17'!I7</f>
        <v>41.4</v>
      </c>
      <c r="N189" s="198">
        <f t="shared" si="64"/>
        <v>78</v>
      </c>
      <c r="O189" s="198">
        <f t="shared" si="65"/>
        <v>273.09999999999997</v>
      </c>
      <c r="P189" s="221">
        <f>'LK 17'!D7</f>
        <v>90</v>
      </c>
      <c r="Q189" s="86">
        <f t="shared" si="67"/>
        <v>2.4300000000000002</v>
      </c>
    </row>
    <row r="190" spans="1:17" x14ac:dyDescent="0.2">
      <c r="A190" s="193">
        <v>6</v>
      </c>
      <c r="B190" s="90" t="s">
        <v>399</v>
      </c>
      <c r="C190" s="194" t="str">
        <f t="shared" si="66"/>
        <v>LK.17.6</v>
      </c>
      <c r="D190" s="194" t="s">
        <v>848</v>
      </c>
      <c r="E190" s="213">
        <v>4</v>
      </c>
      <c r="F190" s="323"/>
      <c r="G190" s="210" t="s">
        <v>661</v>
      </c>
      <c r="H190" s="210" t="s">
        <v>662</v>
      </c>
      <c r="I190" s="211" t="s">
        <v>681</v>
      </c>
      <c r="J190" s="197">
        <f>'LK 17'!F8</f>
        <v>75.900000000000006</v>
      </c>
      <c r="K190" s="197">
        <f>'LK 17'!G8</f>
        <v>78</v>
      </c>
      <c r="L190" s="197">
        <f>'LK 17'!H8</f>
        <v>78</v>
      </c>
      <c r="M190" s="197">
        <f>'LK 17'!I8</f>
        <v>41</v>
      </c>
      <c r="N190" s="198">
        <f t="shared" si="64"/>
        <v>78</v>
      </c>
      <c r="O190" s="198">
        <f t="shared" si="65"/>
        <v>272.89999999999998</v>
      </c>
      <c r="P190" s="221">
        <f>'LK 17'!D8</f>
        <v>120</v>
      </c>
      <c r="Q190" s="86">
        <f t="shared" si="67"/>
        <v>2.4300000000000002</v>
      </c>
    </row>
    <row r="191" spans="1:17" x14ac:dyDescent="0.2">
      <c r="A191" s="193">
        <v>7</v>
      </c>
      <c r="B191" s="90" t="s">
        <v>400</v>
      </c>
      <c r="C191" s="194" t="str">
        <f t="shared" si="66"/>
        <v>LK.17.7</v>
      </c>
      <c r="D191" s="194" t="s">
        <v>849</v>
      </c>
      <c r="E191" s="213">
        <v>4</v>
      </c>
      <c r="F191" s="321" t="s">
        <v>1111</v>
      </c>
      <c r="G191" s="210" t="s">
        <v>661</v>
      </c>
      <c r="H191" s="210" t="s">
        <v>662</v>
      </c>
      <c r="I191" s="211" t="s">
        <v>663</v>
      </c>
      <c r="J191" s="197">
        <f>'LK 17'!F9</f>
        <v>63.4</v>
      </c>
      <c r="K191" s="197">
        <f>'LK 17'!G9</f>
        <v>65</v>
      </c>
      <c r="L191" s="197">
        <f>'LK 17'!H9</f>
        <v>65</v>
      </c>
      <c r="M191" s="197">
        <f>'LK 17'!I9</f>
        <v>34.200000000000003</v>
      </c>
      <c r="N191" s="198">
        <f t="shared" si="64"/>
        <v>65</v>
      </c>
      <c r="O191" s="198">
        <f t="shared" si="65"/>
        <v>227.60000000000002</v>
      </c>
      <c r="P191" s="221">
        <f>'LK 17'!D9</f>
        <v>105</v>
      </c>
      <c r="Q191" s="86">
        <f t="shared" si="67"/>
        <v>2.4300000000000002</v>
      </c>
    </row>
    <row r="192" spans="1:17" x14ac:dyDescent="0.2">
      <c r="A192" s="199">
        <v>8</v>
      </c>
      <c r="B192" s="90" t="s">
        <v>401</v>
      </c>
      <c r="C192" s="194" t="str">
        <f t="shared" si="66"/>
        <v>LK.17.8</v>
      </c>
      <c r="D192" s="194" t="s">
        <v>851</v>
      </c>
      <c r="E192" s="213">
        <v>4</v>
      </c>
      <c r="F192" s="322"/>
      <c r="G192" s="195" t="s">
        <v>664</v>
      </c>
      <c r="H192" s="195" t="s">
        <v>665</v>
      </c>
      <c r="I192" s="196" t="s">
        <v>663</v>
      </c>
      <c r="J192" s="197">
        <f>'LK 17'!F10</f>
        <v>63.2</v>
      </c>
      <c r="K192" s="197">
        <f>'LK 17'!G10</f>
        <v>65</v>
      </c>
      <c r="L192" s="197">
        <f>'LK 17'!H10</f>
        <v>65</v>
      </c>
      <c r="M192" s="197">
        <f>'LK 17'!I10</f>
        <v>39.4</v>
      </c>
      <c r="N192" s="198">
        <f t="shared" si="64"/>
        <v>65</v>
      </c>
      <c r="O192" s="198">
        <f t="shared" si="65"/>
        <v>232.6</v>
      </c>
      <c r="P192" s="221">
        <f>'LK 17'!D10</f>
        <v>75</v>
      </c>
      <c r="Q192" s="86">
        <f t="shared" si="67"/>
        <v>2.4300000000000002</v>
      </c>
    </row>
    <row r="193" spans="1:17" x14ac:dyDescent="0.2">
      <c r="A193" s="199">
        <v>9</v>
      </c>
      <c r="B193" s="90" t="s">
        <v>402</v>
      </c>
      <c r="C193" s="194" t="str">
        <f t="shared" si="66"/>
        <v>LK.17.9</v>
      </c>
      <c r="D193" s="194" t="s">
        <v>852</v>
      </c>
      <c r="E193" s="213">
        <v>4</v>
      </c>
      <c r="F193" s="322"/>
      <c r="G193" s="195" t="s">
        <v>664</v>
      </c>
      <c r="H193" s="195" t="s">
        <v>665</v>
      </c>
      <c r="I193" s="196" t="s">
        <v>663</v>
      </c>
      <c r="J193" s="197">
        <f>'LK 17'!F11</f>
        <v>63.2</v>
      </c>
      <c r="K193" s="197">
        <f>'LK 17'!G11</f>
        <v>65</v>
      </c>
      <c r="L193" s="197">
        <f>'LK 17'!H11</f>
        <v>65</v>
      </c>
      <c r="M193" s="197">
        <f>'LK 17'!I11</f>
        <v>34.200000000000003</v>
      </c>
      <c r="N193" s="198">
        <f t="shared" si="64"/>
        <v>65</v>
      </c>
      <c r="O193" s="198">
        <f t="shared" si="65"/>
        <v>227.39999999999998</v>
      </c>
      <c r="P193" s="221">
        <f>'LK 17'!D11</f>
        <v>75</v>
      </c>
      <c r="Q193" s="86">
        <f t="shared" si="67"/>
        <v>2.4300000000000002</v>
      </c>
    </row>
    <row r="194" spans="1:17" x14ac:dyDescent="0.2">
      <c r="A194" s="199">
        <v>10</v>
      </c>
      <c r="B194" s="90" t="s">
        <v>403</v>
      </c>
      <c r="C194" s="194" t="str">
        <f t="shared" si="66"/>
        <v>LK.17.10</v>
      </c>
      <c r="D194" s="194" t="s">
        <v>853</v>
      </c>
      <c r="E194" s="213">
        <v>4</v>
      </c>
      <c r="F194" s="322"/>
      <c r="G194" s="195" t="s">
        <v>664</v>
      </c>
      <c r="H194" s="195" t="s">
        <v>662</v>
      </c>
      <c r="I194" s="196" t="s">
        <v>663</v>
      </c>
      <c r="J194" s="197">
        <f>'LK 17'!F12</f>
        <v>63.2</v>
      </c>
      <c r="K194" s="197">
        <f>'LK 17'!G12</f>
        <v>65</v>
      </c>
      <c r="L194" s="197">
        <f>'LK 17'!H12</f>
        <v>65</v>
      </c>
      <c r="M194" s="197">
        <f>'LK 17'!I12</f>
        <v>34.4</v>
      </c>
      <c r="N194" s="198">
        <f t="shared" si="64"/>
        <v>65</v>
      </c>
      <c r="O194" s="198">
        <f t="shared" si="65"/>
        <v>227.6</v>
      </c>
      <c r="P194" s="221">
        <f>'LK 17'!D12</f>
        <v>75</v>
      </c>
      <c r="Q194" s="86">
        <f t="shared" si="67"/>
        <v>2.4300000000000002</v>
      </c>
    </row>
    <row r="195" spans="1:17" x14ac:dyDescent="0.2">
      <c r="A195" s="199">
        <v>11</v>
      </c>
      <c r="B195" s="90" t="s">
        <v>404</v>
      </c>
      <c r="C195" s="194" t="str">
        <f t="shared" si="66"/>
        <v>LK.17.11</v>
      </c>
      <c r="D195" s="194" t="s">
        <v>854</v>
      </c>
      <c r="E195" s="213">
        <v>4</v>
      </c>
      <c r="F195" s="322"/>
      <c r="G195" s="195" t="s">
        <v>664</v>
      </c>
      <c r="H195" s="195" t="s">
        <v>683</v>
      </c>
      <c r="I195" s="196" t="s">
        <v>663</v>
      </c>
      <c r="J195" s="197">
        <f>'LK 17'!F13</f>
        <v>63.4</v>
      </c>
      <c r="K195" s="197">
        <f>'LK 17'!G13</f>
        <v>65</v>
      </c>
      <c r="L195" s="197">
        <f>'LK 17'!H13</f>
        <v>65</v>
      </c>
      <c r="M195" s="197">
        <f>'LK 17'!I13</f>
        <v>39</v>
      </c>
      <c r="N195" s="198">
        <f t="shared" si="64"/>
        <v>65</v>
      </c>
      <c r="O195" s="198">
        <f t="shared" si="65"/>
        <v>232.4</v>
      </c>
      <c r="P195" s="221">
        <f>'LK 17'!D13</f>
        <v>75</v>
      </c>
      <c r="Q195" s="86">
        <f t="shared" si="67"/>
        <v>2.4300000000000002</v>
      </c>
    </row>
    <row r="196" spans="1:17" x14ac:dyDescent="0.2">
      <c r="A196" s="199">
        <v>12</v>
      </c>
      <c r="B196" s="90" t="s">
        <v>405</v>
      </c>
      <c r="C196" s="194" t="str">
        <f t="shared" si="66"/>
        <v>LK.17.12</v>
      </c>
      <c r="D196" s="194" t="s">
        <v>855</v>
      </c>
      <c r="E196" s="213">
        <v>4</v>
      </c>
      <c r="F196" s="322"/>
      <c r="G196" s="195" t="s">
        <v>664</v>
      </c>
      <c r="H196" s="195" t="s">
        <v>842</v>
      </c>
      <c r="I196" s="196" t="s">
        <v>663</v>
      </c>
      <c r="J196" s="197">
        <f>'LK 17'!F14</f>
        <v>63.2</v>
      </c>
      <c r="K196" s="197">
        <f>'LK 17'!G14</f>
        <v>65</v>
      </c>
      <c r="L196" s="197">
        <f>'LK 17'!H14</f>
        <v>65</v>
      </c>
      <c r="M196" s="197">
        <f>'LK 17'!I14</f>
        <v>39</v>
      </c>
      <c r="N196" s="198">
        <f t="shared" si="64"/>
        <v>65</v>
      </c>
      <c r="O196" s="198">
        <f t="shared" si="65"/>
        <v>232.2</v>
      </c>
      <c r="P196" s="221">
        <f>'LK 17'!D14</f>
        <v>75</v>
      </c>
      <c r="Q196" s="86">
        <f t="shared" si="67"/>
        <v>2.4300000000000002</v>
      </c>
    </row>
    <row r="197" spans="1:17" ht="13.5" thickBot="1" x14ac:dyDescent="0.25">
      <c r="A197" s="199">
        <v>13</v>
      </c>
      <c r="B197" s="90" t="s">
        <v>406</v>
      </c>
      <c r="C197" s="194" t="str">
        <f t="shared" si="66"/>
        <v>LK.17.13</v>
      </c>
      <c r="D197" s="194" t="s">
        <v>820</v>
      </c>
      <c r="E197" s="213">
        <v>4</v>
      </c>
      <c r="F197" s="323"/>
      <c r="G197" s="210" t="s">
        <v>661</v>
      </c>
      <c r="H197" s="210" t="s">
        <v>662</v>
      </c>
      <c r="I197" s="211" t="s">
        <v>663</v>
      </c>
      <c r="J197" s="197">
        <f>'LK 17'!F15</f>
        <v>84.8</v>
      </c>
      <c r="K197" s="197">
        <f>'LK 17'!G15</f>
        <v>91.5</v>
      </c>
      <c r="L197" s="197">
        <f>'LK 17'!H15</f>
        <v>91.5</v>
      </c>
      <c r="M197" s="197">
        <f>'LK 17'!I15</f>
        <v>58.7</v>
      </c>
      <c r="N197" s="198">
        <f t="shared" si="64"/>
        <v>91.5</v>
      </c>
      <c r="O197" s="198">
        <f t="shared" si="65"/>
        <v>326.5</v>
      </c>
      <c r="P197" s="221">
        <f>'LK 17'!D15</f>
        <v>108.18</v>
      </c>
      <c r="Q197" s="86">
        <f t="shared" si="67"/>
        <v>2.4300000000000002</v>
      </c>
    </row>
    <row r="198" spans="1:17" x14ac:dyDescent="0.2">
      <c r="A198" s="189"/>
      <c r="B198" s="324" t="s">
        <v>72</v>
      </c>
      <c r="C198" s="325"/>
      <c r="D198" s="325"/>
      <c r="E198" s="326"/>
      <c r="F198" s="216"/>
      <c r="G198" s="190"/>
      <c r="H198" s="190"/>
      <c r="I198" s="191"/>
      <c r="J198" s="192">
        <f>SUM(J199:J213)</f>
        <v>954.02542000000005</v>
      </c>
      <c r="K198" s="192">
        <f>SUM(K199:K213)</f>
        <v>989.07062999999994</v>
      </c>
      <c r="L198" s="192">
        <f>SUM(L199:L213)</f>
        <v>988.37428999999997</v>
      </c>
      <c r="M198" s="192">
        <f>SUM(M199:M213)</f>
        <v>569.02372000000003</v>
      </c>
      <c r="N198" s="192">
        <f>MAX(J198:M198)</f>
        <v>989.07062999999994</v>
      </c>
      <c r="O198" s="192">
        <f>SUM(O199:O213)</f>
        <v>3500.4940599999995</v>
      </c>
      <c r="P198" s="220">
        <f>+SUM(P199:P213)</f>
        <v>1209.53</v>
      </c>
      <c r="Q198" s="223">
        <f>+SUM(Q199:Q213)</f>
        <v>36.450000000000003</v>
      </c>
    </row>
    <row r="199" spans="1:17" x14ac:dyDescent="0.2">
      <c r="A199" s="193">
        <v>1</v>
      </c>
      <c r="B199" s="90" t="s">
        <v>407</v>
      </c>
      <c r="C199" s="194" t="str">
        <f>+B199</f>
        <v>LK.18.1</v>
      </c>
      <c r="D199" s="194" t="s">
        <v>857</v>
      </c>
      <c r="E199" s="213">
        <v>4</v>
      </c>
      <c r="F199" s="321" t="s">
        <v>1112</v>
      </c>
      <c r="G199" s="210" t="s">
        <v>661</v>
      </c>
      <c r="H199" s="210" t="s">
        <v>662</v>
      </c>
      <c r="I199" s="211" t="s">
        <v>681</v>
      </c>
      <c r="J199" s="197">
        <f>'LK 18'!F3</f>
        <v>103.32987999999999</v>
      </c>
      <c r="K199" s="197">
        <f>'LK 18'!G3</f>
        <v>111.26208</v>
      </c>
      <c r="L199" s="197">
        <f>'LK 18'!H3</f>
        <v>111.26208</v>
      </c>
      <c r="M199" s="197">
        <f>'LK 18'!I3</f>
        <v>71.705299999999994</v>
      </c>
      <c r="N199" s="198">
        <f t="shared" ref="N199:N213" si="68">+MAX(J199:M199)</f>
        <v>111.26208</v>
      </c>
      <c r="O199" s="198">
        <f t="shared" ref="O199:O213" si="69">+SUM(J199:M199)</f>
        <v>397.55933999999991</v>
      </c>
      <c r="P199" s="221">
        <f>'LK 18'!D3</f>
        <v>133.6</v>
      </c>
      <c r="Q199" s="86">
        <f>0.81*3</f>
        <v>2.4300000000000002</v>
      </c>
    </row>
    <row r="200" spans="1:17" x14ac:dyDescent="0.2">
      <c r="A200" s="193">
        <v>2</v>
      </c>
      <c r="B200" s="90" t="s">
        <v>408</v>
      </c>
      <c r="C200" s="194" t="str">
        <f t="shared" ref="C200:C213" si="70">+B200</f>
        <v>LK.18.2</v>
      </c>
      <c r="D200" s="194" t="s">
        <v>858</v>
      </c>
      <c r="E200" s="213">
        <v>4</v>
      </c>
      <c r="F200" s="322"/>
      <c r="G200" s="195" t="s">
        <v>664</v>
      </c>
      <c r="H200" s="195" t="s">
        <v>665</v>
      </c>
      <c r="I200" s="196" t="s">
        <v>681</v>
      </c>
      <c r="J200" s="197">
        <f>'LK 18'!F4</f>
        <v>68.191100000000006</v>
      </c>
      <c r="K200" s="197">
        <f>'LK 18'!G4</f>
        <v>70</v>
      </c>
      <c r="L200" s="197">
        <f>'LK 18'!H4</f>
        <v>70</v>
      </c>
      <c r="M200" s="197">
        <f>'LK 18'!I4</f>
        <v>41.475000000000001</v>
      </c>
      <c r="N200" s="198">
        <f t="shared" si="68"/>
        <v>70</v>
      </c>
      <c r="O200" s="198">
        <f t="shared" si="69"/>
        <v>249.6661</v>
      </c>
      <c r="P200" s="221">
        <f>'LK 18'!D4</f>
        <v>80</v>
      </c>
      <c r="Q200" s="86">
        <f t="shared" ref="Q200:Q213" si="71">0.81*3</f>
        <v>2.4300000000000002</v>
      </c>
    </row>
    <row r="201" spans="1:17" x14ac:dyDescent="0.2">
      <c r="A201" s="193">
        <v>3</v>
      </c>
      <c r="B201" s="90" t="s">
        <v>409</v>
      </c>
      <c r="C201" s="194" t="str">
        <f t="shared" si="70"/>
        <v>LK.18.3</v>
      </c>
      <c r="D201" s="194" t="s">
        <v>859</v>
      </c>
      <c r="E201" s="213">
        <v>4</v>
      </c>
      <c r="F201" s="322"/>
      <c r="G201" s="195" t="s">
        <v>664</v>
      </c>
      <c r="H201" s="195" t="s">
        <v>665</v>
      </c>
      <c r="I201" s="196" t="s">
        <v>681</v>
      </c>
      <c r="J201" s="197">
        <f>'LK 18'!F5</f>
        <v>68.191100000000006</v>
      </c>
      <c r="K201" s="197">
        <f>'LK 18'!G5</f>
        <v>70</v>
      </c>
      <c r="L201" s="197">
        <f>'LK 18'!H5</f>
        <v>70</v>
      </c>
      <c r="M201" s="197">
        <f>'LK 18'!I5</f>
        <v>41.475000000000001</v>
      </c>
      <c r="N201" s="198">
        <f t="shared" si="68"/>
        <v>70</v>
      </c>
      <c r="O201" s="198">
        <f t="shared" si="69"/>
        <v>249.6661</v>
      </c>
      <c r="P201" s="221">
        <f>'LK 18'!D5</f>
        <v>80</v>
      </c>
      <c r="Q201" s="86">
        <f t="shared" si="71"/>
        <v>2.4300000000000002</v>
      </c>
    </row>
    <row r="202" spans="1:17" x14ac:dyDescent="0.2">
      <c r="A202" s="193">
        <v>4</v>
      </c>
      <c r="B202" s="90" t="s">
        <v>410</v>
      </c>
      <c r="C202" s="194" t="str">
        <f t="shared" si="70"/>
        <v>LK.18.4</v>
      </c>
      <c r="D202" s="194" t="s">
        <v>860</v>
      </c>
      <c r="E202" s="213">
        <v>4</v>
      </c>
      <c r="F202" s="322"/>
      <c r="G202" s="195" t="s">
        <v>664</v>
      </c>
      <c r="H202" s="195" t="s">
        <v>665</v>
      </c>
      <c r="I202" s="196" t="s">
        <v>681</v>
      </c>
      <c r="J202" s="197">
        <f>'LK 18'!F6</f>
        <v>68.191100000000006</v>
      </c>
      <c r="K202" s="197">
        <f>'LK 18'!G6</f>
        <v>70</v>
      </c>
      <c r="L202" s="197">
        <f>'LK 18'!H6</f>
        <v>70</v>
      </c>
      <c r="M202" s="197">
        <f>'LK 18'!I6</f>
        <v>36.905500000000004</v>
      </c>
      <c r="N202" s="198">
        <f t="shared" si="68"/>
        <v>70</v>
      </c>
      <c r="O202" s="198">
        <f t="shared" si="69"/>
        <v>245.09660000000002</v>
      </c>
      <c r="P202" s="221">
        <f>'LK 18'!D6</f>
        <v>80</v>
      </c>
      <c r="Q202" s="86">
        <f t="shared" si="71"/>
        <v>2.4300000000000002</v>
      </c>
    </row>
    <row r="203" spans="1:17" x14ac:dyDescent="0.2">
      <c r="A203" s="193">
        <v>5</v>
      </c>
      <c r="B203" s="90" t="s">
        <v>411</v>
      </c>
      <c r="C203" s="194" t="str">
        <f t="shared" si="70"/>
        <v>LK.18.5</v>
      </c>
      <c r="D203" s="194" t="s">
        <v>850</v>
      </c>
      <c r="E203" s="213">
        <v>4</v>
      </c>
      <c r="F203" s="322"/>
      <c r="G203" s="195" t="s">
        <v>664</v>
      </c>
      <c r="H203" s="195" t="s">
        <v>665</v>
      </c>
      <c r="I203" s="196" t="s">
        <v>681</v>
      </c>
      <c r="J203" s="197">
        <f>'LK 18'!F7</f>
        <v>68.191100000000006</v>
      </c>
      <c r="K203" s="197">
        <f>'LK 18'!G7</f>
        <v>70</v>
      </c>
      <c r="L203" s="197">
        <f>'LK 18'!H7</f>
        <v>70</v>
      </c>
      <c r="M203" s="197">
        <f>'LK 18'!I7</f>
        <v>36.919750000000001</v>
      </c>
      <c r="N203" s="198">
        <f t="shared" si="68"/>
        <v>70</v>
      </c>
      <c r="O203" s="198">
        <f t="shared" si="69"/>
        <v>245.11085</v>
      </c>
      <c r="P203" s="221">
        <f>'LK 18'!D7</f>
        <v>80</v>
      </c>
      <c r="Q203" s="86">
        <f t="shared" si="71"/>
        <v>2.4300000000000002</v>
      </c>
    </row>
    <row r="204" spans="1:17" x14ac:dyDescent="0.2">
      <c r="A204" s="193">
        <v>6</v>
      </c>
      <c r="B204" s="90" t="s">
        <v>412</v>
      </c>
      <c r="C204" s="194" t="str">
        <f t="shared" si="70"/>
        <v>LK.18.6</v>
      </c>
      <c r="D204" s="194" t="s">
        <v>861</v>
      </c>
      <c r="E204" s="213">
        <v>4</v>
      </c>
      <c r="F204" s="322"/>
      <c r="G204" s="195" t="s">
        <v>664</v>
      </c>
      <c r="H204" s="195" t="s">
        <v>662</v>
      </c>
      <c r="I204" s="196" t="s">
        <v>681</v>
      </c>
      <c r="J204" s="197">
        <f>'LK 18'!F8</f>
        <v>68.191100000000006</v>
      </c>
      <c r="K204" s="197">
        <f>'LK 18'!G8</f>
        <v>70</v>
      </c>
      <c r="L204" s="197">
        <f>'LK 18'!H8</f>
        <v>70</v>
      </c>
      <c r="M204" s="197">
        <f>'LK 18'!I8</f>
        <v>41.475000000000001</v>
      </c>
      <c r="N204" s="198">
        <f t="shared" si="68"/>
        <v>70</v>
      </c>
      <c r="O204" s="198">
        <f t="shared" si="69"/>
        <v>249.6661</v>
      </c>
      <c r="P204" s="221">
        <f>'LK 18'!D8</f>
        <v>80</v>
      </c>
      <c r="Q204" s="86">
        <f t="shared" si="71"/>
        <v>2.4300000000000002</v>
      </c>
    </row>
    <row r="205" spans="1:17" x14ac:dyDescent="0.2">
      <c r="A205" s="193">
        <v>7</v>
      </c>
      <c r="B205" s="90" t="s">
        <v>413</v>
      </c>
      <c r="C205" s="194" t="str">
        <f t="shared" si="70"/>
        <v>LK.18.7</v>
      </c>
      <c r="D205" s="194" t="s">
        <v>862</v>
      </c>
      <c r="E205" s="213">
        <v>4</v>
      </c>
      <c r="F205" s="323"/>
      <c r="G205" s="210" t="s">
        <v>661</v>
      </c>
      <c r="H205" s="210" t="s">
        <v>662</v>
      </c>
      <c r="I205" s="211" t="s">
        <v>681</v>
      </c>
      <c r="J205" s="197">
        <f>'LK 18'!F9</f>
        <v>68.400000000000006</v>
      </c>
      <c r="K205" s="197">
        <f>'LK 18'!G9</f>
        <v>70</v>
      </c>
      <c r="L205" s="197">
        <f>'LK 18'!H9</f>
        <v>70</v>
      </c>
      <c r="M205" s="197">
        <f>'LK 18'!I9</f>
        <v>36.809829999999998</v>
      </c>
      <c r="N205" s="198">
        <f t="shared" si="68"/>
        <v>70</v>
      </c>
      <c r="O205" s="198">
        <f t="shared" si="69"/>
        <v>245.20983000000001</v>
      </c>
      <c r="P205" s="221">
        <f>'LK 18'!D9</f>
        <v>112</v>
      </c>
      <c r="Q205" s="86">
        <f t="shared" si="71"/>
        <v>2.4300000000000002</v>
      </c>
    </row>
    <row r="206" spans="1:17" x14ac:dyDescent="0.2">
      <c r="A206" s="199">
        <v>8</v>
      </c>
      <c r="B206" s="90" t="s">
        <v>414</v>
      </c>
      <c r="C206" s="194" t="str">
        <f t="shared" si="70"/>
        <v>LK.18.8</v>
      </c>
      <c r="D206" s="194" t="s">
        <v>863</v>
      </c>
      <c r="E206" s="213">
        <v>4</v>
      </c>
      <c r="F206" s="321" t="s">
        <v>1113</v>
      </c>
      <c r="G206" s="210" t="s">
        <v>661</v>
      </c>
      <c r="H206" s="210" t="s">
        <v>662</v>
      </c>
      <c r="I206" s="211" t="s">
        <v>663</v>
      </c>
      <c r="J206" s="197">
        <f>'LK 18'!F10</f>
        <v>52.681750000000001</v>
      </c>
      <c r="K206" s="197">
        <f>'LK 18'!G10</f>
        <v>54</v>
      </c>
      <c r="L206" s="197">
        <f>'LK 18'!H10</f>
        <v>53.990819999999999</v>
      </c>
      <c r="M206" s="197">
        <f>'LK 18'!I10</f>
        <v>27.855</v>
      </c>
      <c r="N206" s="198">
        <f t="shared" si="68"/>
        <v>54</v>
      </c>
      <c r="O206" s="198">
        <f t="shared" si="69"/>
        <v>188.52757</v>
      </c>
      <c r="P206" s="221">
        <f>'LK 18'!D10</f>
        <v>91</v>
      </c>
      <c r="Q206" s="86">
        <f t="shared" si="71"/>
        <v>2.4300000000000002</v>
      </c>
    </row>
    <row r="207" spans="1:17" x14ac:dyDescent="0.2">
      <c r="A207" s="199">
        <v>9</v>
      </c>
      <c r="B207" s="90" t="s">
        <v>415</v>
      </c>
      <c r="C207" s="194" t="str">
        <f t="shared" si="70"/>
        <v>LK.18.9</v>
      </c>
      <c r="D207" s="194" t="s">
        <v>865</v>
      </c>
      <c r="E207" s="213">
        <v>4</v>
      </c>
      <c r="F207" s="322"/>
      <c r="G207" s="195" t="s">
        <v>664</v>
      </c>
      <c r="H207" s="195" t="s">
        <v>665</v>
      </c>
      <c r="I207" s="196" t="s">
        <v>663</v>
      </c>
      <c r="J207" s="197">
        <f>'LK 18'!F11</f>
        <v>52.445599999999999</v>
      </c>
      <c r="K207" s="197">
        <f>'LK 18'!G11</f>
        <v>54</v>
      </c>
      <c r="L207" s="197">
        <f>'LK 18'!H11</f>
        <v>53.972470000000001</v>
      </c>
      <c r="M207" s="197">
        <f>'LK 18'!I11</f>
        <v>32.130000000000003</v>
      </c>
      <c r="N207" s="198">
        <f t="shared" si="68"/>
        <v>54</v>
      </c>
      <c r="O207" s="198">
        <f t="shared" si="69"/>
        <v>192.54807</v>
      </c>
      <c r="P207" s="221">
        <f>'LK 18'!D11</f>
        <v>63</v>
      </c>
      <c r="Q207" s="86">
        <f t="shared" si="71"/>
        <v>2.4300000000000002</v>
      </c>
    </row>
    <row r="208" spans="1:17" x14ac:dyDescent="0.2">
      <c r="A208" s="199">
        <v>10</v>
      </c>
      <c r="B208" s="90" t="s">
        <v>416</v>
      </c>
      <c r="C208" s="194" t="str">
        <f t="shared" si="70"/>
        <v>LK.18.10</v>
      </c>
      <c r="D208" s="194" t="s">
        <v>866</v>
      </c>
      <c r="E208" s="213">
        <v>4</v>
      </c>
      <c r="F208" s="322"/>
      <c r="G208" s="195" t="s">
        <v>664</v>
      </c>
      <c r="H208" s="195" t="s">
        <v>665</v>
      </c>
      <c r="I208" s="196" t="s">
        <v>663</v>
      </c>
      <c r="J208" s="197">
        <f>'LK 18'!F12</f>
        <v>52.445599999999999</v>
      </c>
      <c r="K208" s="197">
        <f>'LK 18'!G12</f>
        <v>54</v>
      </c>
      <c r="L208" s="197">
        <f>'LK 18'!H12</f>
        <v>53.954120000000003</v>
      </c>
      <c r="M208" s="197">
        <f>'LK 18'!I12</f>
        <v>32.130000000000003</v>
      </c>
      <c r="N208" s="198">
        <f t="shared" si="68"/>
        <v>54</v>
      </c>
      <c r="O208" s="198">
        <f t="shared" si="69"/>
        <v>192.52972</v>
      </c>
      <c r="P208" s="221">
        <f>'LK 18'!D12</f>
        <v>63</v>
      </c>
      <c r="Q208" s="86">
        <f t="shared" si="71"/>
        <v>2.4300000000000002</v>
      </c>
    </row>
    <row r="209" spans="1:17" x14ac:dyDescent="0.2">
      <c r="A209" s="199">
        <v>11</v>
      </c>
      <c r="B209" s="90" t="s">
        <v>417</v>
      </c>
      <c r="C209" s="194" t="str">
        <f t="shared" si="70"/>
        <v>LK.18.11</v>
      </c>
      <c r="D209" s="194" t="s">
        <v>867</v>
      </c>
      <c r="E209" s="213">
        <v>4</v>
      </c>
      <c r="F209" s="322"/>
      <c r="G209" s="195" t="s">
        <v>664</v>
      </c>
      <c r="H209" s="195" t="s">
        <v>662</v>
      </c>
      <c r="I209" s="196" t="s">
        <v>663</v>
      </c>
      <c r="J209" s="197">
        <f>'LK 18'!F13</f>
        <v>52.445599999999999</v>
      </c>
      <c r="K209" s="197">
        <f>'LK 18'!G13</f>
        <v>54</v>
      </c>
      <c r="L209" s="197">
        <f>'LK 18'!H13</f>
        <v>53.935760000000002</v>
      </c>
      <c r="M209" s="197">
        <f>'LK 18'!I13</f>
        <v>28.04063</v>
      </c>
      <c r="N209" s="198">
        <f t="shared" si="68"/>
        <v>54</v>
      </c>
      <c r="O209" s="198">
        <f t="shared" si="69"/>
        <v>188.42198999999999</v>
      </c>
      <c r="P209" s="221">
        <f>'LK 18'!D13</f>
        <v>63</v>
      </c>
      <c r="Q209" s="86">
        <f t="shared" si="71"/>
        <v>2.4300000000000002</v>
      </c>
    </row>
    <row r="210" spans="1:17" x14ac:dyDescent="0.2">
      <c r="A210" s="199">
        <v>12</v>
      </c>
      <c r="B210" s="90" t="s">
        <v>418</v>
      </c>
      <c r="C210" s="194" t="str">
        <f t="shared" si="70"/>
        <v>LK.18.12</v>
      </c>
      <c r="D210" s="194" t="s">
        <v>868</v>
      </c>
      <c r="E210" s="213">
        <v>4</v>
      </c>
      <c r="F210" s="322"/>
      <c r="G210" s="195" t="s">
        <v>664</v>
      </c>
      <c r="H210" s="195" t="s">
        <v>683</v>
      </c>
      <c r="I210" s="196" t="s">
        <v>663</v>
      </c>
      <c r="J210" s="197">
        <f>'LK 18'!F14</f>
        <v>52.445599999999999</v>
      </c>
      <c r="K210" s="197">
        <f>'LK 18'!G14</f>
        <v>54</v>
      </c>
      <c r="L210" s="197">
        <f>'LK 18'!H14</f>
        <v>53.917409999999997</v>
      </c>
      <c r="M210" s="197">
        <f>'LK 18'!I14</f>
        <v>28.04063</v>
      </c>
      <c r="N210" s="198">
        <f t="shared" si="68"/>
        <v>54</v>
      </c>
      <c r="O210" s="198">
        <f t="shared" si="69"/>
        <v>188.40364</v>
      </c>
      <c r="P210" s="221">
        <f>'LK 18'!D14</f>
        <v>63</v>
      </c>
      <c r="Q210" s="86">
        <f t="shared" si="71"/>
        <v>2.4300000000000002</v>
      </c>
    </row>
    <row r="211" spans="1:17" x14ac:dyDescent="0.2">
      <c r="A211" s="199">
        <v>13</v>
      </c>
      <c r="B211" s="90" t="s">
        <v>419</v>
      </c>
      <c r="C211" s="194" t="str">
        <f t="shared" si="70"/>
        <v>LK.18.13</v>
      </c>
      <c r="D211" s="194" t="s">
        <v>869</v>
      </c>
      <c r="E211" s="213">
        <v>4</v>
      </c>
      <c r="F211" s="322"/>
      <c r="G211" s="195" t="s">
        <v>664</v>
      </c>
      <c r="H211" s="195" t="s">
        <v>842</v>
      </c>
      <c r="I211" s="196" t="s">
        <v>663</v>
      </c>
      <c r="J211" s="197">
        <f>'LK 18'!F15</f>
        <v>52.445599999999999</v>
      </c>
      <c r="K211" s="197">
        <f>'LK 18'!G15</f>
        <v>54</v>
      </c>
      <c r="L211" s="197">
        <f>'LK 18'!H15</f>
        <v>53.899059999999999</v>
      </c>
      <c r="M211" s="197">
        <f>'LK 18'!I15</f>
        <v>32.130000000000003</v>
      </c>
      <c r="N211" s="198">
        <f t="shared" si="68"/>
        <v>54</v>
      </c>
      <c r="O211" s="198">
        <f t="shared" si="69"/>
        <v>192.47466</v>
      </c>
      <c r="P211" s="221">
        <f>'LK 18'!D15</f>
        <v>63</v>
      </c>
      <c r="Q211" s="86">
        <f t="shared" si="71"/>
        <v>2.4300000000000002</v>
      </c>
    </row>
    <row r="212" spans="1:17" x14ac:dyDescent="0.2">
      <c r="A212" s="199">
        <v>14</v>
      </c>
      <c r="B212" s="90" t="s">
        <v>420</v>
      </c>
      <c r="C212" s="194" t="str">
        <f t="shared" si="70"/>
        <v>LK.18.14</v>
      </c>
      <c r="D212" s="194" t="s">
        <v>870</v>
      </c>
      <c r="E212" s="213">
        <v>4</v>
      </c>
      <c r="F212" s="322"/>
      <c r="G212" s="195" t="s">
        <v>664</v>
      </c>
      <c r="H212" s="195" t="s">
        <v>856</v>
      </c>
      <c r="I212" s="196" t="s">
        <v>663</v>
      </c>
      <c r="J212" s="197">
        <f>'LK 18'!F16</f>
        <v>52.445599999999999</v>
      </c>
      <c r="K212" s="197">
        <f>'LK 18'!G16</f>
        <v>54</v>
      </c>
      <c r="L212" s="197">
        <f>'LK 18'!H16</f>
        <v>53.880710000000001</v>
      </c>
      <c r="M212" s="197">
        <f>'LK 18'!I16</f>
        <v>32.130000000000003</v>
      </c>
      <c r="N212" s="198">
        <f t="shared" si="68"/>
        <v>54</v>
      </c>
      <c r="O212" s="198">
        <f t="shared" si="69"/>
        <v>192.45631</v>
      </c>
      <c r="P212" s="221">
        <f>'LK 18'!D16</f>
        <v>63</v>
      </c>
      <c r="Q212" s="86">
        <f t="shared" si="71"/>
        <v>2.4300000000000002</v>
      </c>
    </row>
    <row r="213" spans="1:17" ht="13.5" thickBot="1" x14ac:dyDescent="0.25">
      <c r="A213" s="199">
        <v>15</v>
      </c>
      <c r="B213" s="90" t="s">
        <v>421</v>
      </c>
      <c r="C213" s="194" t="str">
        <f t="shared" si="70"/>
        <v>LK.18.15</v>
      </c>
      <c r="D213" s="194" t="s">
        <v>871</v>
      </c>
      <c r="E213" s="213">
        <v>4</v>
      </c>
      <c r="F213" s="323"/>
      <c r="G213" s="210" t="s">
        <v>661</v>
      </c>
      <c r="H213" s="210" t="s">
        <v>662</v>
      </c>
      <c r="I213" s="211" t="s">
        <v>663</v>
      </c>
      <c r="J213" s="197">
        <f>'LK 18'!F17</f>
        <v>73.984690000000001</v>
      </c>
      <c r="K213" s="197">
        <f>'LK 18'!G17</f>
        <v>79.808549999999997</v>
      </c>
      <c r="L213" s="197">
        <f>'LK 18'!H17</f>
        <v>79.561859999999996</v>
      </c>
      <c r="M213" s="197">
        <f>'LK 18'!I17</f>
        <v>49.802079999999997</v>
      </c>
      <c r="N213" s="198">
        <f t="shared" si="68"/>
        <v>79.808549999999997</v>
      </c>
      <c r="O213" s="198">
        <f t="shared" si="69"/>
        <v>283.15717999999998</v>
      </c>
      <c r="P213" s="221">
        <f>'LK 18'!D17</f>
        <v>94.93</v>
      </c>
      <c r="Q213" s="86">
        <f t="shared" si="71"/>
        <v>2.4300000000000002</v>
      </c>
    </row>
    <row r="214" spans="1:17" x14ac:dyDescent="0.2">
      <c r="A214" s="189"/>
      <c r="B214" s="324" t="s">
        <v>75</v>
      </c>
      <c r="C214" s="325"/>
      <c r="D214" s="325"/>
      <c r="E214" s="326"/>
      <c r="F214" s="216"/>
      <c r="G214" s="190"/>
      <c r="H214" s="190"/>
      <c r="I214" s="191"/>
      <c r="J214" s="192">
        <f>SUM(J215:J229)</f>
        <v>956.34235532620005</v>
      </c>
      <c r="K214" s="192">
        <f>SUM(K215:K229)</f>
        <v>991.77295563129996</v>
      </c>
      <c r="L214" s="192">
        <f>SUM(L215:L229)</f>
        <v>991.77295563129996</v>
      </c>
      <c r="M214" s="192">
        <f>SUM(M215:M229)</f>
        <v>571.40958269450005</v>
      </c>
      <c r="N214" s="192">
        <f>MAX(J214:M214)</f>
        <v>991.77295563129996</v>
      </c>
      <c r="O214" s="192">
        <f>SUM(O215:O229)</f>
        <v>3511.2978492832999</v>
      </c>
      <c r="P214" s="220">
        <f>+SUM(P215:P229)</f>
        <v>1213.3700000000001</v>
      </c>
      <c r="Q214" s="223">
        <f>+SUM(Q215:Q229)</f>
        <v>36.450000000000003</v>
      </c>
    </row>
    <row r="215" spans="1:17" x14ac:dyDescent="0.2">
      <c r="A215" s="193">
        <v>1</v>
      </c>
      <c r="B215" s="90" t="s">
        <v>422</v>
      </c>
      <c r="C215" s="194" t="str">
        <f>+B215</f>
        <v>LK.19.1</v>
      </c>
      <c r="D215" s="194" t="s">
        <v>828</v>
      </c>
      <c r="E215" s="213">
        <v>4</v>
      </c>
      <c r="F215" s="321" t="s">
        <v>1114</v>
      </c>
      <c r="G215" s="210" t="s">
        <v>661</v>
      </c>
      <c r="H215" s="210" t="s">
        <v>662</v>
      </c>
      <c r="I215" s="211" t="s">
        <v>681</v>
      </c>
      <c r="J215" s="197">
        <f>'LK 19'!F3</f>
        <v>104.36430219999998</v>
      </c>
      <c r="K215" s="197">
        <f>'LK 19'!G3</f>
        <v>112.42430219999999</v>
      </c>
      <c r="L215" s="197">
        <f>'LK 19'!H3</f>
        <v>112.42430219999999</v>
      </c>
      <c r="M215" s="197">
        <f>'LK 19'!I3</f>
        <v>72.724302199999983</v>
      </c>
      <c r="N215" s="198">
        <f t="shared" ref="N215:N229" si="72">+MAX(J215:M215)</f>
        <v>112.42430219999999</v>
      </c>
      <c r="O215" s="198">
        <f t="shared" ref="O215:O229" si="73">+SUM(J215:M215)</f>
        <v>401.93720879999989</v>
      </c>
      <c r="P215" s="221">
        <f>'LK 19'!D3</f>
        <v>135.66999999999999</v>
      </c>
      <c r="Q215" s="86">
        <f>0.81*3</f>
        <v>2.4300000000000002</v>
      </c>
    </row>
    <row r="216" spans="1:17" x14ac:dyDescent="0.2">
      <c r="A216" s="193">
        <v>2</v>
      </c>
      <c r="B216" s="90" t="s">
        <v>423</v>
      </c>
      <c r="C216" s="194" t="str">
        <f t="shared" ref="C216:C229" si="74">+B216</f>
        <v>LK.19.2</v>
      </c>
      <c r="D216" s="194" t="s">
        <v>872</v>
      </c>
      <c r="E216" s="213">
        <v>4</v>
      </c>
      <c r="F216" s="322"/>
      <c r="G216" s="195" t="s">
        <v>664</v>
      </c>
      <c r="H216" s="195" t="s">
        <v>665</v>
      </c>
      <c r="I216" s="196" t="s">
        <v>681</v>
      </c>
      <c r="J216" s="197">
        <f>'LK 19'!F4</f>
        <v>68.191099998200002</v>
      </c>
      <c r="K216" s="197">
        <f>'LK 19'!G4</f>
        <v>69.9999999992</v>
      </c>
      <c r="L216" s="197">
        <f>'LK 19'!H4</f>
        <v>69.9999999992</v>
      </c>
      <c r="M216" s="197">
        <f>'LK 19'!I4</f>
        <v>41.47</v>
      </c>
      <c r="N216" s="198">
        <f t="shared" si="72"/>
        <v>69.9999999992</v>
      </c>
      <c r="O216" s="198">
        <f t="shared" si="73"/>
        <v>249.66109999659997</v>
      </c>
      <c r="P216" s="221">
        <f>'LK 19'!D4</f>
        <v>80</v>
      </c>
      <c r="Q216" s="86">
        <f t="shared" ref="Q216:Q229" si="75">0.81*3</f>
        <v>2.4300000000000002</v>
      </c>
    </row>
    <row r="217" spans="1:17" x14ac:dyDescent="0.2">
      <c r="A217" s="193">
        <v>3</v>
      </c>
      <c r="B217" s="90" t="s">
        <v>424</v>
      </c>
      <c r="C217" s="194" t="str">
        <f t="shared" si="74"/>
        <v>LK.19.3</v>
      </c>
      <c r="D217" s="194" t="s">
        <v>873</v>
      </c>
      <c r="E217" s="213">
        <v>4</v>
      </c>
      <c r="F217" s="322"/>
      <c r="G217" s="195" t="s">
        <v>664</v>
      </c>
      <c r="H217" s="195" t="s">
        <v>665</v>
      </c>
      <c r="I217" s="196" t="s">
        <v>681</v>
      </c>
      <c r="J217" s="197">
        <f>'LK 19'!F5</f>
        <v>68.191099998200002</v>
      </c>
      <c r="K217" s="197">
        <f>'LK 19'!G5</f>
        <v>69.9999999992</v>
      </c>
      <c r="L217" s="197">
        <f>'LK 19'!H5</f>
        <v>69.9999999992</v>
      </c>
      <c r="M217" s="197">
        <f>'LK 19'!I5</f>
        <v>41.47</v>
      </c>
      <c r="N217" s="198">
        <f t="shared" si="72"/>
        <v>69.9999999992</v>
      </c>
      <c r="O217" s="198">
        <f t="shared" si="73"/>
        <v>249.66109999659997</v>
      </c>
      <c r="P217" s="221">
        <f>'LK 19'!D5</f>
        <v>80</v>
      </c>
      <c r="Q217" s="86">
        <f t="shared" si="75"/>
        <v>2.4300000000000002</v>
      </c>
    </row>
    <row r="218" spans="1:17" x14ac:dyDescent="0.2">
      <c r="A218" s="193">
        <v>4</v>
      </c>
      <c r="B218" s="90" t="s">
        <v>425</v>
      </c>
      <c r="C218" s="194" t="str">
        <f t="shared" si="74"/>
        <v>LK.19.4</v>
      </c>
      <c r="D218" s="194" t="s">
        <v>874</v>
      </c>
      <c r="E218" s="213">
        <v>4</v>
      </c>
      <c r="F218" s="322"/>
      <c r="G218" s="195" t="s">
        <v>664</v>
      </c>
      <c r="H218" s="195" t="s">
        <v>665</v>
      </c>
      <c r="I218" s="196" t="s">
        <v>681</v>
      </c>
      <c r="J218" s="197">
        <f>'LK 19'!F6</f>
        <v>68.191099998200002</v>
      </c>
      <c r="K218" s="197">
        <f>'LK 19'!G6</f>
        <v>69.9999999992</v>
      </c>
      <c r="L218" s="197">
        <f>'LK 19'!H6</f>
        <v>69.9999999992</v>
      </c>
      <c r="M218" s="197">
        <f>'LK 19'!I6</f>
        <v>36.9</v>
      </c>
      <c r="N218" s="198">
        <f t="shared" si="72"/>
        <v>69.9999999992</v>
      </c>
      <c r="O218" s="198">
        <f t="shared" si="73"/>
        <v>245.09109999659998</v>
      </c>
      <c r="P218" s="221">
        <f>'LK 19'!D6</f>
        <v>80</v>
      </c>
      <c r="Q218" s="86">
        <f t="shared" si="75"/>
        <v>2.4300000000000002</v>
      </c>
    </row>
    <row r="219" spans="1:17" x14ac:dyDescent="0.2">
      <c r="A219" s="193">
        <v>5</v>
      </c>
      <c r="B219" s="90" t="s">
        <v>426</v>
      </c>
      <c r="C219" s="194" t="str">
        <f t="shared" si="74"/>
        <v>LK.19.5</v>
      </c>
      <c r="D219" s="194" t="s">
        <v>864</v>
      </c>
      <c r="E219" s="213">
        <v>4</v>
      </c>
      <c r="F219" s="322"/>
      <c r="G219" s="195" t="s">
        <v>664</v>
      </c>
      <c r="H219" s="195" t="s">
        <v>665</v>
      </c>
      <c r="I219" s="196" t="s">
        <v>681</v>
      </c>
      <c r="J219" s="197">
        <f>'LK 19'!F7</f>
        <v>68.191099998200002</v>
      </c>
      <c r="K219" s="197">
        <f>'LK 19'!G7</f>
        <v>69.9999999992</v>
      </c>
      <c r="L219" s="197">
        <f>'LK 19'!H7</f>
        <v>69.9999999992</v>
      </c>
      <c r="M219" s="197">
        <f>'LK 19'!I7</f>
        <v>36.9</v>
      </c>
      <c r="N219" s="198">
        <f t="shared" si="72"/>
        <v>69.9999999992</v>
      </c>
      <c r="O219" s="198">
        <f t="shared" si="73"/>
        <v>245.09109999659998</v>
      </c>
      <c r="P219" s="221">
        <f>'LK 19'!D7</f>
        <v>80</v>
      </c>
      <c r="Q219" s="86">
        <f t="shared" si="75"/>
        <v>2.4300000000000002</v>
      </c>
    </row>
    <row r="220" spans="1:17" x14ac:dyDescent="0.2">
      <c r="A220" s="193">
        <v>6</v>
      </c>
      <c r="B220" s="90" t="s">
        <v>427</v>
      </c>
      <c r="C220" s="194" t="str">
        <f t="shared" si="74"/>
        <v>LK.19.6</v>
      </c>
      <c r="D220" s="194" t="s">
        <v>875</v>
      </c>
      <c r="E220" s="213">
        <v>4</v>
      </c>
      <c r="F220" s="322"/>
      <c r="G220" s="195" t="s">
        <v>664</v>
      </c>
      <c r="H220" s="195" t="s">
        <v>662</v>
      </c>
      <c r="I220" s="196" t="s">
        <v>681</v>
      </c>
      <c r="J220" s="197">
        <f>'LK 19'!F8</f>
        <v>68.191099998200002</v>
      </c>
      <c r="K220" s="197">
        <f>'LK 19'!G8</f>
        <v>69.9999999992</v>
      </c>
      <c r="L220" s="197">
        <f>'LK 19'!H8</f>
        <v>69.9999999992</v>
      </c>
      <c r="M220" s="197">
        <f>'LK 19'!I8</f>
        <v>41.47</v>
      </c>
      <c r="N220" s="198">
        <f t="shared" si="72"/>
        <v>69.9999999992</v>
      </c>
      <c r="O220" s="198">
        <f t="shared" si="73"/>
        <v>249.66109999659997</v>
      </c>
      <c r="P220" s="221">
        <f>'LK 19'!D8</f>
        <v>80</v>
      </c>
      <c r="Q220" s="86">
        <f t="shared" si="75"/>
        <v>2.4300000000000002</v>
      </c>
    </row>
    <row r="221" spans="1:17" x14ac:dyDescent="0.2">
      <c r="A221" s="193">
        <v>7</v>
      </c>
      <c r="B221" s="90" t="s">
        <v>428</v>
      </c>
      <c r="C221" s="194" t="str">
        <f t="shared" si="74"/>
        <v>LK.19.7</v>
      </c>
      <c r="D221" s="194" t="s">
        <v>876</v>
      </c>
      <c r="E221" s="213">
        <v>4</v>
      </c>
      <c r="F221" s="323"/>
      <c r="G221" s="210" t="s">
        <v>661</v>
      </c>
      <c r="H221" s="210" t="s">
        <v>662</v>
      </c>
      <c r="I221" s="211" t="s">
        <v>681</v>
      </c>
      <c r="J221" s="197">
        <f>'LK 19'!F9</f>
        <v>68.409900003199994</v>
      </c>
      <c r="K221" s="197">
        <f>'LK 19'!G9</f>
        <v>70.000000004300006</v>
      </c>
      <c r="L221" s="197">
        <f>'LK 19'!H9</f>
        <v>70.000000004300006</v>
      </c>
      <c r="M221" s="197">
        <f>'LK 19'!I9</f>
        <v>36.809825002700002</v>
      </c>
      <c r="N221" s="198">
        <f t="shared" si="72"/>
        <v>70.000000004300006</v>
      </c>
      <c r="O221" s="198">
        <f t="shared" si="73"/>
        <v>245.2197250145</v>
      </c>
      <c r="P221" s="221">
        <f>'LK 19'!D9</f>
        <v>112</v>
      </c>
      <c r="Q221" s="86">
        <f t="shared" si="75"/>
        <v>2.4300000000000002</v>
      </c>
    </row>
    <row r="222" spans="1:17" x14ac:dyDescent="0.2">
      <c r="A222" s="199">
        <v>8</v>
      </c>
      <c r="B222" s="90" t="s">
        <v>429</v>
      </c>
      <c r="C222" s="194" t="str">
        <f t="shared" si="74"/>
        <v>LK.19.8</v>
      </c>
      <c r="D222" s="194" t="s">
        <v>877</v>
      </c>
      <c r="E222" s="213">
        <v>4</v>
      </c>
      <c r="F222" s="321" t="s">
        <v>1115</v>
      </c>
      <c r="G222" s="210" t="s">
        <v>661</v>
      </c>
      <c r="H222" s="210" t="s">
        <v>662</v>
      </c>
      <c r="I222" s="211" t="s">
        <v>663</v>
      </c>
      <c r="J222" s="197">
        <f>'LK 19'!F10</f>
        <v>52.681750000000001</v>
      </c>
      <c r="K222" s="197">
        <f>'LK 19'!G10</f>
        <v>54</v>
      </c>
      <c r="L222" s="197">
        <f>'LK 19'!H10</f>
        <v>54</v>
      </c>
      <c r="M222" s="197">
        <f>'LK 19'!I10</f>
        <v>27.855</v>
      </c>
      <c r="N222" s="198">
        <f t="shared" si="72"/>
        <v>54</v>
      </c>
      <c r="O222" s="198">
        <f t="shared" si="73"/>
        <v>188.53674999999998</v>
      </c>
      <c r="P222" s="221">
        <f>'LK 19'!D10</f>
        <v>91</v>
      </c>
      <c r="Q222" s="86">
        <f t="shared" si="75"/>
        <v>2.4300000000000002</v>
      </c>
    </row>
    <row r="223" spans="1:17" x14ac:dyDescent="0.2">
      <c r="A223" s="199">
        <v>9</v>
      </c>
      <c r="B223" s="90" t="s">
        <v>430</v>
      </c>
      <c r="C223" s="194" t="str">
        <f t="shared" si="74"/>
        <v>LK.19.9</v>
      </c>
      <c r="D223" s="194" t="s">
        <v>879</v>
      </c>
      <c r="E223" s="213">
        <v>4</v>
      </c>
      <c r="F223" s="322"/>
      <c r="G223" s="195" t="s">
        <v>664</v>
      </c>
      <c r="H223" s="195" t="s">
        <v>665</v>
      </c>
      <c r="I223" s="196" t="s">
        <v>663</v>
      </c>
      <c r="J223" s="197">
        <f>'LK 19'!F11</f>
        <v>52.445599999999999</v>
      </c>
      <c r="K223" s="197">
        <f>'LK 19'!G11</f>
        <v>54</v>
      </c>
      <c r="L223" s="197">
        <f>'LK 19'!H11</f>
        <v>54</v>
      </c>
      <c r="M223" s="197">
        <f>'LK 19'!I11</f>
        <v>32.130000000000003</v>
      </c>
      <c r="N223" s="198">
        <f t="shared" si="72"/>
        <v>54</v>
      </c>
      <c r="O223" s="198">
        <f t="shared" si="73"/>
        <v>192.57560000000001</v>
      </c>
      <c r="P223" s="221">
        <f>'LK 19'!D11</f>
        <v>63</v>
      </c>
      <c r="Q223" s="86">
        <f t="shared" si="75"/>
        <v>2.4300000000000002</v>
      </c>
    </row>
    <row r="224" spans="1:17" x14ac:dyDescent="0.2">
      <c r="A224" s="199">
        <v>10</v>
      </c>
      <c r="B224" s="90" t="s">
        <v>431</v>
      </c>
      <c r="C224" s="194" t="str">
        <f t="shared" si="74"/>
        <v>LK.19.10</v>
      </c>
      <c r="D224" s="194" t="s">
        <v>880</v>
      </c>
      <c r="E224" s="213">
        <v>4</v>
      </c>
      <c r="F224" s="322"/>
      <c r="G224" s="195" t="s">
        <v>664</v>
      </c>
      <c r="H224" s="195" t="s">
        <v>665</v>
      </c>
      <c r="I224" s="196" t="s">
        <v>663</v>
      </c>
      <c r="J224" s="197">
        <f>'LK 19'!F12</f>
        <v>52.445599999999999</v>
      </c>
      <c r="K224" s="197">
        <f>'LK 19'!G12</f>
        <v>54</v>
      </c>
      <c r="L224" s="197">
        <f>'LK 19'!H12</f>
        <v>54</v>
      </c>
      <c r="M224" s="197">
        <f>'LK 19'!I12</f>
        <v>32.130000000000003</v>
      </c>
      <c r="N224" s="198">
        <f t="shared" si="72"/>
        <v>54</v>
      </c>
      <c r="O224" s="198">
        <f t="shared" si="73"/>
        <v>192.57560000000001</v>
      </c>
      <c r="P224" s="221">
        <f>'LK 19'!D12</f>
        <v>63</v>
      </c>
      <c r="Q224" s="86">
        <f t="shared" si="75"/>
        <v>2.4300000000000002</v>
      </c>
    </row>
    <row r="225" spans="1:17" x14ac:dyDescent="0.2">
      <c r="A225" s="199">
        <v>11</v>
      </c>
      <c r="B225" s="90" t="s">
        <v>432</v>
      </c>
      <c r="C225" s="194" t="str">
        <f t="shared" si="74"/>
        <v>LK.19.11</v>
      </c>
      <c r="D225" s="194" t="s">
        <v>881</v>
      </c>
      <c r="E225" s="213">
        <v>4</v>
      </c>
      <c r="F225" s="322"/>
      <c r="G225" s="195" t="s">
        <v>664</v>
      </c>
      <c r="H225" s="195" t="s">
        <v>662</v>
      </c>
      <c r="I225" s="196" t="s">
        <v>663</v>
      </c>
      <c r="J225" s="197">
        <f>'LK 19'!F13</f>
        <v>52.445599999999999</v>
      </c>
      <c r="K225" s="197">
        <f>'LK 19'!G13</f>
        <v>54</v>
      </c>
      <c r="L225" s="197">
        <f>'LK 19'!H13</f>
        <v>54</v>
      </c>
      <c r="M225" s="197">
        <f>'LK 19'!I13</f>
        <v>28.040625000399999</v>
      </c>
      <c r="N225" s="198">
        <f t="shared" si="72"/>
        <v>54</v>
      </c>
      <c r="O225" s="198">
        <f t="shared" si="73"/>
        <v>188.4862250004</v>
      </c>
      <c r="P225" s="221">
        <f>'LK 19'!D13</f>
        <v>63</v>
      </c>
      <c r="Q225" s="86">
        <f t="shared" si="75"/>
        <v>2.4300000000000002</v>
      </c>
    </row>
    <row r="226" spans="1:17" x14ac:dyDescent="0.2">
      <c r="A226" s="199">
        <v>12</v>
      </c>
      <c r="B226" s="90" t="s">
        <v>433</v>
      </c>
      <c r="C226" s="194" t="str">
        <f t="shared" si="74"/>
        <v>LK.19.12</v>
      </c>
      <c r="D226" s="194" t="s">
        <v>882</v>
      </c>
      <c r="E226" s="213">
        <v>4</v>
      </c>
      <c r="F226" s="322"/>
      <c r="G226" s="195" t="s">
        <v>664</v>
      </c>
      <c r="H226" s="195" t="s">
        <v>683</v>
      </c>
      <c r="I226" s="196" t="s">
        <v>663</v>
      </c>
      <c r="J226" s="197">
        <f>'LK 19'!F14</f>
        <v>52.445599999999999</v>
      </c>
      <c r="K226" s="197">
        <f>'LK 19'!G14</f>
        <v>54</v>
      </c>
      <c r="L226" s="197">
        <f>'LK 19'!H14</f>
        <v>54</v>
      </c>
      <c r="M226" s="197">
        <f>'LK 19'!I14</f>
        <v>28.040625000399999</v>
      </c>
      <c r="N226" s="198">
        <f t="shared" si="72"/>
        <v>54</v>
      </c>
      <c r="O226" s="198">
        <f t="shared" si="73"/>
        <v>188.4862250004</v>
      </c>
      <c r="P226" s="221">
        <f>'LK 19'!D14</f>
        <v>63</v>
      </c>
      <c r="Q226" s="86">
        <f t="shared" si="75"/>
        <v>2.4300000000000002</v>
      </c>
    </row>
    <row r="227" spans="1:17" x14ac:dyDescent="0.2">
      <c r="A227" s="199">
        <v>13</v>
      </c>
      <c r="B227" s="90" t="s">
        <v>434</v>
      </c>
      <c r="C227" s="194" t="str">
        <f t="shared" si="74"/>
        <v>LK.19.13</v>
      </c>
      <c r="D227" s="194" t="s">
        <v>883</v>
      </c>
      <c r="E227" s="213">
        <v>4</v>
      </c>
      <c r="F227" s="322"/>
      <c r="G227" s="195" t="s">
        <v>664</v>
      </c>
      <c r="H227" s="195" t="s">
        <v>842</v>
      </c>
      <c r="I227" s="196" t="s">
        <v>663</v>
      </c>
      <c r="J227" s="197">
        <f>'LK 19'!F15</f>
        <v>52.445599999999999</v>
      </c>
      <c r="K227" s="197">
        <f>'LK 19'!G15</f>
        <v>54</v>
      </c>
      <c r="L227" s="197">
        <f>'LK 19'!H15</f>
        <v>54</v>
      </c>
      <c r="M227" s="197">
        <f>'LK 19'!I15</f>
        <v>32.130000000000003</v>
      </c>
      <c r="N227" s="198">
        <f t="shared" si="72"/>
        <v>54</v>
      </c>
      <c r="O227" s="198">
        <f t="shared" si="73"/>
        <v>192.57560000000001</v>
      </c>
      <c r="P227" s="221">
        <f>'LK 19'!D15</f>
        <v>63</v>
      </c>
      <c r="Q227" s="86">
        <f t="shared" si="75"/>
        <v>2.4300000000000002</v>
      </c>
    </row>
    <row r="228" spans="1:17" x14ac:dyDescent="0.2">
      <c r="A228" s="199">
        <v>14</v>
      </c>
      <c r="B228" s="90" t="s">
        <v>435</v>
      </c>
      <c r="C228" s="194" t="str">
        <f t="shared" si="74"/>
        <v>LK.19.14</v>
      </c>
      <c r="D228" s="194" t="s">
        <v>884</v>
      </c>
      <c r="E228" s="213">
        <v>4</v>
      </c>
      <c r="F228" s="322"/>
      <c r="G228" s="195" t="s">
        <v>664</v>
      </c>
      <c r="H228" s="195" t="s">
        <v>856</v>
      </c>
      <c r="I228" s="196" t="s">
        <v>663</v>
      </c>
      <c r="J228" s="197">
        <f>'LK 19'!F16</f>
        <v>52.445599999999999</v>
      </c>
      <c r="K228" s="197">
        <f>'LK 19'!G16</f>
        <v>54</v>
      </c>
      <c r="L228" s="197">
        <f>'LK 19'!H16</f>
        <v>54</v>
      </c>
      <c r="M228" s="197">
        <f>'LK 19'!I16</f>
        <v>32.130000000000003</v>
      </c>
      <c r="N228" s="198">
        <f t="shared" si="72"/>
        <v>54</v>
      </c>
      <c r="O228" s="198">
        <f t="shared" si="73"/>
        <v>192.57560000000001</v>
      </c>
      <c r="P228" s="221">
        <f>'LK 19'!D16</f>
        <v>63</v>
      </c>
      <c r="Q228" s="86">
        <f t="shared" si="75"/>
        <v>2.4300000000000002</v>
      </c>
    </row>
    <row r="229" spans="1:17" ht="13.5" thickBot="1" x14ac:dyDescent="0.25">
      <c r="A229" s="199">
        <v>15</v>
      </c>
      <c r="B229" s="90" t="s">
        <v>436</v>
      </c>
      <c r="C229" s="194" t="str">
        <f t="shared" si="74"/>
        <v>LK.19.15</v>
      </c>
      <c r="D229" s="194" t="s">
        <v>885</v>
      </c>
      <c r="E229" s="213">
        <v>4</v>
      </c>
      <c r="F229" s="323"/>
      <c r="G229" s="210" t="s">
        <v>661</v>
      </c>
      <c r="H229" s="210" t="s">
        <v>662</v>
      </c>
      <c r="I229" s="211" t="s">
        <v>663</v>
      </c>
      <c r="J229" s="197">
        <f>'LK 19'!F17</f>
        <v>75.257303132000004</v>
      </c>
      <c r="K229" s="197">
        <f>'LK 19'!G17</f>
        <v>81.348653431000002</v>
      </c>
      <c r="L229" s="197">
        <f>'LK 19'!H17</f>
        <v>81.348653431000002</v>
      </c>
      <c r="M229" s="197">
        <f>'LK 19'!I17</f>
        <v>51.209205490999999</v>
      </c>
      <c r="N229" s="198">
        <f t="shared" si="72"/>
        <v>81.348653431000002</v>
      </c>
      <c r="O229" s="198">
        <f t="shared" si="73"/>
        <v>289.16381548499999</v>
      </c>
      <c r="P229" s="221">
        <f>'LK 19'!D17</f>
        <v>96.7</v>
      </c>
      <c r="Q229" s="86">
        <f t="shared" si="75"/>
        <v>2.4300000000000002</v>
      </c>
    </row>
    <row r="230" spans="1:17" x14ac:dyDescent="0.2">
      <c r="A230" s="189"/>
      <c r="B230" s="324" t="s">
        <v>78</v>
      </c>
      <c r="C230" s="325"/>
      <c r="D230" s="325"/>
      <c r="E230" s="326"/>
      <c r="F230" s="216"/>
      <c r="G230" s="190"/>
      <c r="H230" s="190"/>
      <c r="I230" s="191"/>
      <c r="J230" s="192">
        <f>SUM(J231:J245)</f>
        <v>954.61265313199976</v>
      </c>
      <c r="K230" s="192">
        <f>SUM(K231:K245)</f>
        <v>989.90000000000009</v>
      </c>
      <c r="L230" s="192">
        <f>SUM(L231:L245)</f>
        <v>989.90000000000009</v>
      </c>
      <c r="M230" s="192">
        <f>SUM(M231:M245)</f>
        <v>581.1962500006</v>
      </c>
      <c r="N230" s="200">
        <f>MAX(J230:M230)</f>
        <v>989.90000000000009</v>
      </c>
      <c r="O230" s="192">
        <f>SUM(O231:O245)</f>
        <v>3515.6089031325992</v>
      </c>
      <c r="P230" s="220">
        <f>+SUM(P231:P245)</f>
        <v>1214.4699999999998</v>
      </c>
      <c r="Q230" s="223">
        <f>+SUM(Q231:Q245)</f>
        <v>36.450000000000003</v>
      </c>
    </row>
    <row r="231" spans="1:17" x14ac:dyDescent="0.2">
      <c r="A231" s="193">
        <v>1</v>
      </c>
      <c r="B231" s="90" t="s">
        <v>437</v>
      </c>
      <c r="C231" s="194" t="str">
        <f>+B231</f>
        <v>LK.20.1</v>
      </c>
      <c r="D231" s="194" t="s">
        <v>837</v>
      </c>
      <c r="E231" s="213">
        <v>4</v>
      </c>
      <c r="F231" s="321" t="s">
        <v>1116</v>
      </c>
      <c r="G231" s="210" t="s">
        <v>661</v>
      </c>
      <c r="H231" s="210" t="s">
        <v>662</v>
      </c>
      <c r="I231" s="211" t="s">
        <v>681</v>
      </c>
      <c r="J231" s="197">
        <f>'LK 20'!F3</f>
        <v>75.257303132000004</v>
      </c>
      <c r="K231" s="197">
        <f>'LK 20'!G3</f>
        <v>81.3</v>
      </c>
      <c r="L231" s="197">
        <f>'LK 20'!H3</f>
        <v>81.3</v>
      </c>
      <c r="M231" s="197">
        <f>'LK 20'!I3</f>
        <v>51.2</v>
      </c>
      <c r="N231" s="198">
        <f t="shared" ref="N231:N245" si="76">+MAX(J231:M231)</f>
        <v>81.3</v>
      </c>
      <c r="O231" s="198">
        <f t="shared" ref="O231:O245" si="77">+SUM(J231:M231)</f>
        <v>289.05730313200002</v>
      </c>
      <c r="P231" s="221">
        <f>'LK 20'!D3</f>
        <v>97.84</v>
      </c>
      <c r="Q231" s="86">
        <f>0.81*3</f>
        <v>2.4300000000000002</v>
      </c>
    </row>
    <row r="232" spans="1:17" x14ac:dyDescent="0.2">
      <c r="A232" s="193">
        <v>2</v>
      </c>
      <c r="B232" s="90" t="s">
        <v>438</v>
      </c>
      <c r="C232" s="194" t="str">
        <f t="shared" ref="C232:C245" si="78">+B232</f>
        <v>LK.20.2</v>
      </c>
      <c r="D232" s="194" t="s">
        <v>886</v>
      </c>
      <c r="E232" s="213">
        <v>4</v>
      </c>
      <c r="F232" s="322"/>
      <c r="G232" s="195" t="s">
        <v>664</v>
      </c>
      <c r="H232" s="195" t="s">
        <v>665</v>
      </c>
      <c r="I232" s="196" t="s">
        <v>681</v>
      </c>
      <c r="J232" s="197">
        <f>'LK 20'!F4</f>
        <v>52.445599999999999</v>
      </c>
      <c r="K232" s="197">
        <f>'LK 20'!G4</f>
        <v>54</v>
      </c>
      <c r="L232" s="197">
        <f>'LK 20'!H4</f>
        <v>54</v>
      </c>
      <c r="M232" s="197">
        <f>'LK 20'!I4</f>
        <v>32.1</v>
      </c>
      <c r="N232" s="198">
        <f t="shared" si="76"/>
        <v>54</v>
      </c>
      <c r="O232" s="198">
        <f t="shared" si="77"/>
        <v>192.54560000000001</v>
      </c>
      <c r="P232" s="221">
        <f>'LK 20'!D4</f>
        <v>63</v>
      </c>
      <c r="Q232" s="86">
        <f t="shared" ref="Q232:Q245" si="79">0.81*3</f>
        <v>2.4300000000000002</v>
      </c>
    </row>
    <row r="233" spans="1:17" x14ac:dyDescent="0.2">
      <c r="A233" s="193">
        <v>3</v>
      </c>
      <c r="B233" s="90" t="s">
        <v>439</v>
      </c>
      <c r="C233" s="194" t="str">
        <f t="shared" si="78"/>
        <v>LK.20.3</v>
      </c>
      <c r="D233" s="194" t="s">
        <v>887</v>
      </c>
      <c r="E233" s="213">
        <v>4</v>
      </c>
      <c r="F233" s="322"/>
      <c r="G233" s="195" t="s">
        <v>664</v>
      </c>
      <c r="H233" s="195" t="s">
        <v>665</v>
      </c>
      <c r="I233" s="196" t="s">
        <v>681</v>
      </c>
      <c r="J233" s="197">
        <f>'LK 20'!F5</f>
        <v>52.445599999999999</v>
      </c>
      <c r="K233" s="197">
        <f>'LK 20'!G5</f>
        <v>54</v>
      </c>
      <c r="L233" s="197">
        <f>'LK 20'!H5</f>
        <v>54</v>
      </c>
      <c r="M233" s="197">
        <f>'LK 20'!I5</f>
        <v>32.1</v>
      </c>
      <c r="N233" s="198">
        <f t="shared" si="76"/>
        <v>54</v>
      </c>
      <c r="O233" s="198">
        <f t="shared" si="77"/>
        <v>192.54560000000001</v>
      </c>
      <c r="P233" s="221">
        <f>'LK 20'!D5</f>
        <v>63</v>
      </c>
      <c r="Q233" s="86">
        <f t="shared" si="79"/>
        <v>2.4300000000000002</v>
      </c>
    </row>
    <row r="234" spans="1:17" x14ac:dyDescent="0.2">
      <c r="A234" s="193">
        <v>4</v>
      </c>
      <c r="B234" s="90" t="s">
        <v>440</v>
      </c>
      <c r="C234" s="194" t="str">
        <f t="shared" si="78"/>
        <v>LK.20.4</v>
      </c>
      <c r="D234" s="194" t="s">
        <v>888</v>
      </c>
      <c r="E234" s="213">
        <v>4</v>
      </c>
      <c r="F234" s="322"/>
      <c r="G234" s="195" t="s">
        <v>664</v>
      </c>
      <c r="H234" s="195" t="s">
        <v>665</v>
      </c>
      <c r="I234" s="196" t="s">
        <v>681</v>
      </c>
      <c r="J234" s="197">
        <f>'LK 20'!F6</f>
        <v>52.445599999999999</v>
      </c>
      <c r="K234" s="197">
        <f>'LK 20'!G6</f>
        <v>54</v>
      </c>
      <c r="L234" s="197">
        <f>'LK 20'!H6</f>
        <v>54</v>
      </c>
      <c r="M234" s="197">
        <f>'LK 20'!I6</f>
        <v>28.0406250003</v>
      </c>
      <c r="N234" s="198">
        <f t="shared" si="76"/>
        <v>54</v>
      </c>
      <c r="O234" s="198">
        <f t="shared" si="77"/>
        <v>188.48622500030001</v>
      </c>
      <c r="P234" s="221">
        <f>'LK 20'!D6</f>
        <v>63</v>
      </c>
      <c r="Q234" s="86">
        <f t="shared" si="79"/>
        <v>2.4300000000000002</v>
      </c>
    </row>
    <row r="235" spans="1:17" x14ac:dyDescent="0.2">
      <c r="A235" s="193">
        <v>5</v>
      </c>
      <c r="B235" s="90" t="s">
        <v>441</v>
      </c>
      <c r="C235" s="194" t="str">
        <f t="shared" si="78"/>
        <v>LK.20.5</v>
      </c>
      <c r="D235" s="194" t="s">
        <v>889</v>
      </c>
      <c r="E235" s="213">
        <v>4</v>
      </c>
      <c r="F235" s="322"/>
      <c r="G235" s="195" t="s">
        <v>664</v>
      </c>
      <c r="H235" s="195" t="s">
        <v>665</v>
      </c>
      <c r="I235" s="196" t="s">
        <v>681</v>
      </c>
      <c r="J235" s="197">
        <f>'LK 20'!F7</f>
        <v>52.445599999999999</v>
      </c>
      <c r="K235" s="197">
        <f>'LK 20'!G7</f>
        <v>54</v>
      </c>
      <c r="L235" s="197">
        <f>'LK 20'!H7</f>
        <v>54</v>
      </c>
      <c r="M235" s="197">
        <f>'LK 20'!I7</f>
        <v>28.0406250003</v>
      </c>
      <c r="N235" s="198">
        <f t="shared" si="76"/>
        <v>54</v>
      </c>
      <c r="O235" s="198">
        <f t="shared" si="77"/>
        <v>188.48622500030001</v>
      </c>
      <c r="P235" s="221">
        <f>'LK 20'!D7</f>
        <v>63</v>
      </c>
      <c r="Q235" s="86">
        <f t="shared" si="79"/>
        <v>2.4300000000000002</v>
      </c>
    </row>
    <row r="236" spans="1:17" x14ac:dyDescent="0.2">
      <c r="A236" s="193">
        <v>6</v>
      </c>
      <c r="B236" s="90" t="s">
        <v>442</v>
      </c>
      <c r="C236" s="194" t="str">
        <f t="shared" si="78"/>
        <v>LK.20.6</v>
      </c>
      <c r="D236" s="194" t="s">
        <v>890</v>
      </c>
      <c r="E236" s="213">
        <v>4</v>
      </c>
      <c r="F236" s="322"/>
      <c r="G236" s="195" t="s">
        <v>664</v>
      </c>
      <c r="H236" s="195" t="s">
        <v>662</v>
      </c>
      <c r="I236" s="196" t="s">
        <v>681</v>
      </c>
      <c r="J236" s="197">
        <f>'LK 20'!F8</f>
        <v>52.445599999999999</v>
      </c>
      <c r="K236" s="197">
        <f>'LK 20'!G8</f>
        <v>54</v>
      </c>
      <c r="L236" s="197">
        <f>'LK 20'!H8</f>
        <v>54</v>
      </c>
      <c r="M236" s="197">
        <f>'LK 20'!I8</f>
        <v>32.130000000000003</v>
      </c>
      <c r="N236" s="198">
        <f t="shared" si="76"/>
        <v>54</v>
      </c>
      <c r="O236" s="198">
        <f t="shared" si="77"/>
        <v>192.57560000000001</v>
      </c>
      <c r="P236" s="221">
        <f>'LK 20'!D8</f>
        <v>63</v>
      </c>
      <c r="Q236" s="86">
        <f t="shared" si="79"/>
        <v>2.4300000000000002</v>
      </c>
    </row>
    <row r="237" spans="1:17" x14ac:dyDescent="0.2">
      <c r="A237" s="193">
        <v>7</v>
      </c>
      <c r="B237" s="90" t="s">
        <v>443</v>
      </c>
      <c r="C237" s="194" t="str">
        <f t="shared" si="78"/>
        <v>LK.20.7</v>
      </c>
      <c r="D237" s="194" t="s">
        <v>878</v>
      </c>
      <c r="E237" s="213">
        <v>4</v>
      </c>
      <c r="F237" s="322"/>
      <c r="G237" s="195" t="s">
        <v>664</v>
      </c>
      <c r="H237" s="195" t="s">
        <v>683</v>
      </c>
      <c r="I237" s="196" t="s">
        <v>681</v>
      </c>
      <c r="J237" s="197">
        <f>'LK 20'!F9</f>
        <v>52.445599999999999</v>
      </c>
      <c r="K237" s="197">
        <f>'LK 20'!G9</f>
        <v>54</v>
      </c>
      <c r="L237" s="197">
        <f>'LK 20'!H9</f>
        <v>54</v>
      </c>
      <c r="M237" s="197">
        <f>'LK 20'!I9</f>
        <v>32.130000000000003</v>
      </c>
      <c r="N237" s="198">
        <f t="shared" si="76"/>
        <v>54</v>
      </c>
      <c r="O237" s="198">
        <f t="shared" si="77"/>
        <v>192.57560000000001</v>
      </c>
      <c r="P237" s="221">
        <f>'LK 20'!D9</f>
        <v>63</v>
      </c>
      <c r="Q237" s="86">
        <f t="shared" si="79"/>
        <v>2.4300000000000002</v>
      </c>
    </row>
    <row r="238" spans="1:17" x14ac:dyDescent="0.2">
      <c r="A238" s="199">
        <v>8</v>
      </c>
      <c r="B238" s="90" t="s">
        <v>444</v>
      </c>
      <c r="C238" s="194" t="str">
        <f t="shared" si="78"/>
        <v>LK.20.8</v>
      </c>
      <c r="D238" s="194" t="s">
        <v>891</v>
      </c>
      <c r="E238" s="213">
        <v>4</v>
      </c>
      <c r="F238" s="323"/>
      <c r="G238" s="210" t="s">
        <v>661</v>
      </c>
      <c r="H238" s="210" t="s">
        <v>662</v>
      </c>
      <c r="I238" s="211" t="s">
        <v>681</v>
      </c>
      <c r="J238" s="197">
        <f>'LK 20'!F10</f>
        <v>52.681750000000001</v>
      </c>
      <c r="K238" s="197">
        <f>'LK 20'!G10</f>
        <v>54</v>
      </c>
      <c r="L238" s="197">
        <f>'LK 20'!H10</f>
        <v>54</v>
      </c>
      <c r="M238" s="197">
        <f>'LK 20'!I10</f>
        <v>27.855</v>
      </c>
      <c r="N238" s="198">
        <f t="shared" si="76"/>
        <v>54</v>
      </c>
      <c r="O238" s="198">
        <f t="shared" si="77"/>
        <v>188.53674999999998</v>
      </c>
      <c r="P238" s="221">
        <f>'LK 20'!D10</f>
        <v>91</v>
      </c>
      <c r="Q238" s="86">
        <f t="shared" si="79"/>
        <v>2.4300000000000002</v>
      </c>
    </row>
    <row r="239" spans="1:17" x14ac:dyDescent="0.2">
      <c r="A239" s="199">
        <v>9</v>
      </c>
      <c r="B239" s="90" t="s">
        <v>445</v>
      </c>
      <c r="C239" s="194" t="str">
        <f t="shared" si="78"/>
        <v>LK.20.9</v>
      </c>
      <c r="D239" s="194" t="s">
        <v>892</v>
      </c>
      <c r="E239" s="213">
        <v>4</v>
      </c>
      <c r="F239" s="321" t="s">
        <v>1117</v>
      </c>
      <c r="G239" s="210" t="s">
        <v>661</v>
      </c>
      <c r="H239" s="210" t="s">
        <v>662</v>
      </c>
      <c r="I239" s="211" t="s">
        <v>663</v>
      </c>
      <c r="J239" s="197">
        <f>'LK 20'!F11</f>
        <v>68.099999999999994</v>
      </c>
      <c r="K239" s="197">
        <f>'LK 20'!G11</f>
        <v>69.599999999999994</v>
      </c>
      <c r="L239" s="197">
        <f>'LK 20'!H11</f>
        <v>69.599999999999994</v>
      </c>
      <c r="M239" s="197">
        <f>'LK 20'!I11</f>
        <v>37.9</v>
      </c>
      <c r="N239" s="198">
        <f t="shared" si="76"/>
        <v>69.599999999999994</v>
      </c>
      <c r="O239" s="198">
        <f t="shared" si="77"/>
        <v>245.2</v>
      </c>
      <c r="P239" s="221">
        <f>'LK 20'!D11</f>
        <v>111.52</v>
      </c>
      <c r="Q239" s="86">
        <f t="shared" si="79"/>
        <v>2.4300000000000002</v>
      </c>
    </row>
    <row r="240" spans="1:17" x14ac:dyDescent="0.2">
      <c r="A240" s="199">
        <v>10</v>
      </c>
      <c r="B240" s="90" t="s">
        <v>446</v>
      </c>
      <c r="C240" s="194" t="str">
        <f t="shared" si="78"/>
        <v>LK.20.10</v>
      </c>
      <c r="D240" s="194" t="s">
        <v>893</v>
      </c>
      <c r="E240" s="213">
        <v>4</v>
      </c>
      <c r="F240" s="322"/>
      <c r="G240" s="195" t="s">
        <v>664</v>
      </c>
      <c r="H240" s="195" t="s">
        <v>665</v>
      </c>
      <c r="I240" s="196" t="s">
        <v>663</v>
      </c>
      <c r="J240" s="197">
        <f>'LK 20'!F12</f>
        <v>67.8</v>
      </c>
      <c r="K240" s="197">
        <f>'LK 20'!G12</f>
        <v>69.599999999999994</v>
      </c>
      <c r="L240" s="197">
        <f>'LK 20'!H12</f>
        <v>69.599999999999994</v>
      </c>
      <c r="M240" s="197">
        <f>'LK 20'!I12</f>
        <v>42.7</v>
      </c>
      <c r="N240" s="198">
        <f t="shared" si="76"/>
        <v>69.599999999999994</v>
      </c>
      <c r="O240" s="198">
        <f t="shared" si="77"/>
        <v>249.7</v>
      </c>
      <c r="P240" s="221">
        <f>'LK 20'!D12</f>
        <v>79.67</v>
      </c>
      <c r="Q240" s="86">
        <f t="shared" si="79"/>
        <v>2.4300000000000002</v>
      </c>
    </row>
    <row r="241" spans="1:17" x14ac:dyDescent="0.2">
      <c r="A241" s="199">
        <v>11</v>
      </c>
      <c r="B241" s="90" t="s">
        <v>447</v>
      </c>
      <c r="C241" s="194" t="str">
        <f t="shared" si="78"/>
        <v>LK.20.11</v>
      </c>
      <c r="D241" s="194" t="s">
        <v>894</v>
      </c>
      <c r="E241" s="213">
        <v>4</v>
      </c>
      <c r="F241" s="322"/>
      <c r="G241" s="195" t="s">
        <v>664</v>
      </c>
      <c r="H241" s="195" t="s">
        <v>665</v>
      </c>
      <c r="I241" s="196" t="s">
        <v>663</v>
      </c>
      <c r="J241" s="197">
        <f>'LK 20'!F13</f>
        <v>67.8</v>
      </c>
      <c r="K241" s="197">
        <f>'LK 20'!G13</f>
        <v>69.599999999999994</v>
      </c>
      <c r="L241" s="197">
        <f>'LK 20'!H13</f>
        <v>69.599999999999994</v>
      </c>
      <c r="M241" s="197">
        <f>'LK 20'!I13</f>
        <v>38.1</v>
      </c>
      <c r="N241" s="198">
        <f t="shared" si="76"/>
        <v>69.599999999999994</v>
      </c>
      <c r="O241" s="198">
        <f t="shared" si="77"/>
        <v>245.09999999999997</v>
      </c>
      <c r="P241" s="221">
        <f>'LK 20'!D13</f>
        <v>79.67</v>
      </c>
      <c r="Q241" s="86">
        <f t="shared" si="79"/>
        <v>2.4300000000000002</v>
      </c>
    </row>
    <row r="242" spans="1:17" x14ac:dyDescent="0.2">
      <c r="A242" s="199">
        <v>12</v>
      </c>
      <c r="B242" s="90" t="s">
        <v>448</v>
      </c>
      <c r="C242" s="194" t="str">
        <f t="shared" si="78"/>
        <v>LK.20.12</v>
      </c>
      <c r="D242" s="194" t="s">
        <v>895</v>
      </c>
      <c r="E242" s="213">
        <v>4</v>
      </c>
      <c r="F242" s="322"/>
      <c r="G242" s="195" t="s">
        <v>664</v>
      </c>
      <c r="H242" s="195" t="s">
        <v>662</v>
      </c>
      <c r="I242" s="196" t="s">
        <v>663</v>
      </c>
      <c r="J242" s="197">
        <f>'LK 20'!F14</f>
        <v>67.8</v>
      </c>
      <c r="K242" s="197">
        <f>'LK 20'!G14</f>
        <v>69.599999999999994</v>
      </c>
      <c r="L242" s="197">
        <f>'LK 20'!H14</f>
        <v>69.599999999999994</v>
      </c>
      <c r="M242" s="197">
        <f>'LK 20'!I14</f>
        <v>38.1</v>
      </c>
      <c r="N242" s="198">
        <f t="shared" si="76"/>
        <v>69.599999999999994</v>
      </c>
      <c r="O242" s="198">
        <f t="shared" si="77"/>
        <v>245.09999999999997</v>
      </c>
      <c r="P242" s="221">
        <f>'LK 20'!D14</f>
        <v>79.67</v>
      </c>
      <c r="Q242" s="86">
        <f t="shared" si="79"/>
        <v>2.4300000000000002</v>
      </c>
    </row>
    <row r="243" spans="1:17" x14ac:dyDescent="0.2">
      <c r="A243" s="199">
        <v>13</v>
      </c>
      <c r="B243" s="90" t="s">
        <v>449</v>
      </c>
      <c r="C243" s="194" t="str">
        <f t="shared" si="78"/>
        <v>LK.20.13</v>
      </c>
      <c r="D243" s="194" t="s">
        <v>896</v>
      </c>
      <c r="E243" s="213">
        <v>4</v>
      </c>
      <c r="F243" s="322"/>
      <c r="G243" s="195" t="s">
        <v>664</v>
      </c>
      <c r="H243" s="195" t="s">
        <v>683</v>
      </c>
      <c r="I243" s="196" t="s">
        <v>663</v>
      </c>
      <c r="J243" s="197">
        <f>'LK 20'!F15</f>
        <v>67.8</v>
      </c>
      <c r="K243" s="197">
        <f>'LK 20'!G15</f>
        <v>69.599999999999994</v>
      </c>
      <c r="L243" s="197">
        <f>'LK 20'!H15</f>
        <v>69.599999999999994</v>
      </c>
      <c r="M243" s="197">
        <f>'LK 20'!I15</f>
        <v>42.7</v>
      </c>
      <c r="N243" s="198">
        <f t="shared" si="76"/>
        <v>69.599999999999994</v>
      </c>
      <c r="O243" s="198">
        <f t="shared" si="77"/>
        <v>249.7</v>
      </c>
      <c r="P243" s="221">
        <f>'LK 20'!D15</f>
        <v>79.67</v>
      </c>
      <c r="Q243" s="86">
        <f t="shared" si="79"/>
        <v>2.4300000000000002</v>
      </c>
    </row>
    <row r="244" spans="1:17" x14ac:dyDescent="0.2">
      <c r="A244" s="199">
        <v>14</v>
      </c>
      <c r="B244" s="90" t="s">
        <v>450</v>
      </c>
      <c r="C244" s="194" t="str">
        <f t="shared" si="78"/>
        <v>LK.20.14</v>
      </c>
      <c r="D244" s="194" t="s">
        <v>897</v>
      </c>
      <c r="E244" s="213">
        <v>4</v>
      </c>
      <c r="F244" s="322"/>
      <c r="G244" s="195" t="s">
        <v>664</v>
      </c>
      <c r="H244" s="195" t="s">
        <v>842</v>
      </c>
      <c r="I244" s="196" t="s">
        <v>663</v>
      </c>
      <c r="J244" s="197">
        <f>'LK 20'!F16</f>
        <v>67.8</v>
      </c>
      <c r="K244" s="197">
        <f>'LK 20'!G16</f>
        <v>69.599999999999994</v>
      </c>
      <c r="L244" s="197">
        <f>'LK 20'!H16</f>
        <v>69.599999999999994</v>
      </c>
      <c r="M244" s="197">
        <f>'LK 20'!I16</f>
        <v>42.7</v>
      </c>
      <c r="N244" s="198">
        <f t="shared" si="76"/>
        <v>69.599999999999994</v>
      </c>
      <c r="O244" s="198">
        <f t="shared" si="77"/>
        <v>249.7</v>
      </c>
      <c r="P244" s="221">
        <f>'LK 20'!D16</f>
        <v>79.67</v>
      </c>
      <c r="Q244" s="86">
        <f t="shared" si="79"/>
        <v>2.4300000000000002</v>
      </c>
    </row>
    <row r="245" spans="1:17" ht="13.5" thickBot="1" x14ac:dyDescent="0.25">
      <c r="A245" s="199">
        <v>15</v>
      </c>
      <c r="B245" s="90" t="s">
        <v>451</v>
      </c>
      <c r="C245" s="194" t="str">
        <f t="shared" si="78"/>
        <v>LK.20.15</v>
      </c>
      <c r="D245" s="194" t="s">
        <v>898</v>
      </c>
      <c r="E245" s="213">
        <v>4</v>
      </c>
      <c r="F245" s="323"/>
      <c r="G245" s="210" t="s">
        <v>661</v>
      </c>
      <c r="H245" s="210" t="s">
        <v>662</v>
      </c>
      <c r="I245" s="211" t="s">
        <v>663</v>
      </c>
      <c r="J245" s="197">
        <f>'LK 20'!F17</f>
        <v>104.9</v>
      </c>
      <c r="K245" s="197">
        <f>'LK 20'!G17</f>
        <v>113</v>
      </c>
      <c r="L245" s="197">
        <f>'LK 20'!H17</f>
        <v>113</v>
      </c>
      <c r="M245" s="197">
        <f>'LK 20'!I17</f>
        <v>75.400000000000006</v>
      </c>
      <c r="N245" s="198">
        <f t="shared" si="76"/>
        <v>113</v>
      </c>
      <c r="O245" s="198">
        <f t="shared" si="77"/>
        <v>406.29999999999995</v>
      </c>
      <c r="P245" s="221">
        <f>'LK 20'!D17</f>
        <v>137.76</v>
      </c>
      <c r="Q245" s="86">
        <f t="shared" si="79"/>
        <v>2.4300000000000002</v>
      </c>
    </row>
    <row r="246" spans="1:17" x14ac:dyDescent="0.2">
      <c r="A246" s="189"/>
      <c r="B246" s="324" t="s">
        <v>81</v>
      </c>
      <c r="C246" s="325"/>
      <c r="D246" s="325"/>
      <c r="E246" s="326"/>
      <c r="F246" s="216"/>
      <c r="G246" s="190"/>
      <c r="H246" s="190"/>
      <c r="I246" s="191"/>
      <c r="J246" s="192">
        <f>SUM(J247:J259)</f>
        <v>897.45190000060018</v>
      </c>
      <c r="K246" s="192">
        <f>SUM(K247:K259)</f>
        <v>922.99999999960039</v>
      </c>
      <c r="L246" s="192">
        <f>SUM(L247:L259)</f>
        <v>922.99999999960039</v>
      </c>
      <c r="M246" s="192">
        <f>SUM(M247:M259)</f>
        <v>512.38750000210007</v>
      </c>
      <c r="N246" s="192">
        <f>MAX(J246:M246)</f>
        <v>922.99999999960039</v>
      </c>
      <c r="O246" s="192">
        <f>SUM(O247:O259)</f>
        <v>3255.8394000019007</v>
      </c>
      <c r="P246" s="220">
        <f>+SUM(P247:P259)</f>
        <v>1185</v>
      </c>
      <c r="Q246" s="223">
        <f>+SUM(Q247:Q259)</f>
        <v>31.59</v>
      </c>
    </row>
    <row r="247" spans="1:17" x14ac:dyDescent="0.2">
      <c r="A247" s="193">
        <v>1</v>
      </c>
      <c r="B247" s="90" t="s">
        <v>452</v>
      </c>
      <c r="C247" s="194" t="str">
        <f>+B247</f>
        <v>LK.21-1</v>
      </c>
      <c r="D247" s="194" t="s">
        <v>899</v>
      </c>
      <c r="E247" s="213">
        <v>4</v>
      </c>
      <c r="F247" s="321" t="s">
        <v>1118</v>
      </c>
      <c r="G247" s="210" t="s">
        <v>661</v>
      </c>
      <c r="H247" s="210" t="s">
        <v>662</v>
      </c>
      <c r="I247" s="211" t="s">
        <v>681</v>
      </c>
      <c r="J247" s="197">
        <f>'LK 21'!F3</f>
        <v>75.916750000600004</v>
      </c>
      <c r="K247" s="197">
        <f>'LK 21'!G3</f>
        <v>78.000000000900002</v>
      </c>
      <c r="L247" s="197">
        <f>'LK 21'!H3</f>
        <v>78.000000000900002</v>
      </c>
      <c r="M247" s="197">
        <f>'LK 21'!I3</f>
        <v>41.070000000599997</v>
      </c>
      <c r="N247" s="198">
        <f t="shared" ref="N247:N259" si="80">+MAX(J247:M247)</f>
        <v>78.000000000900002</v>
      </c>
      <c r="O247" s="198">
        <f t="shared" ref="O247:O259" si="81">+SUM(J247:M247)</f>
        <v>272.986750003</v>
      </c>
      <c r="P247" s="221">
        <f>'LK 21'!D3</f>
        <v>120</v>
      </c>
      <c r="Q247" s="86">
        <f>0.81*3</f>
        <v>2.4300000000000002</v>
      </c>
    </row>
    <row r="248" spans="1:17" x14ac:dyDescent="0.2">
      <c r="A248" s="193">
        <v>2</v>
      </c>
      <c r="B248" s="90" t="s">
        <v>453</v>
      </c>
      <c r="C248" s="194" t="str">
        <f t="shared" ref="C248:C259" si="82">+B248</f>
        <v>LK.21-2</v>
      </c>
      <c r="D248" s="194" t="s">
        <v>900</v>
      </c>
      <c r="E248" s="213">
        <v>4</v>
      </c>
      <c r="F248" s="322"/>
      <c r="G248" s="195" t="s">
        <v>664</v>
      </c>
      <c r="H248" s="195" t="s">
        <v>665</v>
      </c>
      <c r="I248" s="196" t="s">
        <v>681</v>
      </c>
      <c r="J248" s="197">
        <f>'LK 21'!F4</f>
        <v>75.695599999999999</v>
      </c>
      <c r="K248" s="197">
        <f>'LK 21'!G4</f>
        <v>78.000000000300005</v>
      </c>
      <c r="L248" s="197">
        <f>'LK 21'!H4</f>
        <v>78.000000000300005</v>
      </c>
      <c r="M248" s="197">
        <f>'LK 21'!I4</f>
        <v>41.255625000599998</v>
      </c>
      <c r="N248" s="198">
        <f t="shared" si="80"/>
        <v>78.000000000300005</v>
      </c>
      <c r="O248" s="198">
        <f t="shared" si="81"/>
        <v>272.95122500119999</v>
      </c>
      <c r="P248" s="221">
        <f>'LK 21'!D4</f>
        <v>90</v>
      </c>
      <c r="Q248" s="86">
        <f t="shared" ref="Q248:Q259" si="83">0.81*3</f>
        <v>2.4300000000000002</v>
      </c>
    </row>
    <row r="249" spans="1:17" x14ac:dyDescent="0.2">
      <c r="A249" s="193">
        <v>3</v>
      </c>
      <c r="B249" s="90" t="s">
        <v>454</v>
      </c>
      <c r="C249" s="194" t="str">
        <f t="shared" si="82"/>
        <v>LK.21-3</v>
      </c>
      <c r="D249" s="194" t="s">
        <v>901</v>
      </c>
      <c r="E249" s="213">
        <v>4</v>
      </c>
      <c r="F249" s="322"/>
      <c r="G249" s="195" t="s">
        <v>664</v>
      </c>
      <c r="H249" s="195" t="s">
        <v>665</v>
      </c>
      <c r="I249" s="196" t="s">
        <v>681</v>
      </c>
      <c r="J249" s="197">
        <f>'LK 21'!F5</f>
        <v>75.695599999999999</v>
      </c>
      <c r="K249" s="197">
        <f>'LK 21'!G5</f>
        <v>78.000000000300005</v>
      </c>
      <c r="L249" s="197">
        <f>'LK 21'!H5</f>
        <v>78.000000000300005</v>
      </c>
      <c r="M249" s="197">
        <f>'LK 21'!I5</f>
        <v>46.770000000300001</v>
      </c>
      <c r="N249" s="198">
        <f t="shared" si="80"/>
        <v>78.000000000300005</v>
      </c>
      <c r="O249" s="198">
        <f t="shared" si="81"/>
        <v>278.4656000009</v>
      </c>
      <c r="P249" s="221">
        <f>'LK 21'!D5</f>
        <v>90</v>
      </c>
      <c r="Q249" s="86">
        <f t="shared" si="83"/>
        <v>2.4300000000000002</v>
      </c>
    </row>
    <row r="250" spans="1:17" x14ac:dyDescent="0.2">
      <c r="A250" s="193">
        <v>4</v>
      </c>
      <c r="B250" s="90" t="s">
        <v>455</v>
      </c>
      <c r="C250" s="194" t="str">
        <f t="shared" si="82"/>
        <v>LK.21-4</v>
      </c>
      <c r="D250" s="194" t="s">
        <v>902</v>
      </c>
      <c r="E250" s="213">
        <v>4</v>
      </c>
      <c r="F250" s="322"/>
      <c r="G250" s="195" t="s">
        <v>664</v>
      </c>
      <c r="H250" s="195" t="s">
        <v>665</v>
      </c>
      <c r="I250" s="196" t="s">
        <v>681</v>
      </c>
      <c r="J250" s="197">
        <f>'LK 21'!F6</f>
        <v>75.695599999999999</v>
      </c>
      <c r="K250" s="197">
        <f>'LK 21'!G6</f>
        <v>78.000000000300005</v>
      </c>
      <c r="L250" s="197">
        <f>'LK 21'!H6</f>
        <v>78.000000000300005</v>
      </c>
      <c r="M250" s="197">
        <f>'LK 21'!I6</f>
        <v>46.770000000300001</v>
      </c>
      <c r="N250" s="198">
        <f t="shared" si="80"/>
        <v>78.000000000300005</v>
      </c>
      <c r="O250" s="198">
        <f t="shared" si="81"/>
        <v>278.4656000009</v>
      </c>
      <c r="P250" s="221">
        <f>'LK 21'!D6</f>
        <v>90</v>
      </c>
      <c r="Q250" s="86">
        <f t="shared" si="83"/>
        <v>2.4300000000000002</v>
      </c>
    </row>
    <row r="251" spans="1:17" x14ac:dyDescent="0.2">
      <c r="A251" s="193">
        <v>5</v>
      </c>
      <c r="B251" s="90" t="s">
        <v>456</v>
      </c>
      <c r="C251" s="194" t="str">
        <f t="shared" si="82"/>
        <v>LK.21-5</v>
      </c>
      <c r="D251" s="194" t="s">
        <v>903</v>
      </c>
      <c r="E251" s="213">
        <v>4</v>
      </c>
      <c r="F251" s="322"/>
      <c r="G251" s="195" t="s">
        <v>664</v>
      </c>
      <c r="H251" s="195" t="s">
        <v>665</v>
      </c>
      <c r="I251" s="196" t="s">
        <v>681</v>
      </c>
      <c r="J251" s="197">
        <f>'LK 21'!F7</f>
        <v>75.695599999999999</v>
      </c>
      <c r="K251" s="197">
        <f>'LK 21'!G7</f>
        <v>78.000000000300005</v>
      </c>
      <c r="L251" s="197">
        <f>'LK 21'!H7</f>
        <v>78.000000000300005</v>
      </c>
      <c r="M251" s="197">
        <f>'LK 21'!I7</f>
        <v>41.255625000599998</v>
      </c>
      <c r="N251" s="198">
        <f t="shared" si="80"/>
        <v>78.000000000300005</v>
      </c>
      <c r="O251" s="198">
        <f t="shared" si="81"/>
        <v>272.95122500119999</v>
      </c>
      <c r="P251" s="221">
        <f>'LK 21'!D7</f>
        <v>90</v>
      </c>
      <c r="Q251" s="86">
        <f t="shared" si="83"/>
        <v>2.4300000000000002</v>
      </c>
    </row>
    <row r="252" spans="1:17" x14ac:dyDescent="0.2">
      <c r="A252" s="193">
        <v>6</v>
      </c>
      <c r="B252" s="90" t="s">
        <v>457</v>
      </c>
      <c r="C252" s="194" t="str">
        <f t="shared" si="82"/>
        <v>LK.21-6</v>
      </c>
      <c r="D252" s="194" t="s">
        <v>904</v>
      </c>
      <c r="E252" s="213">
        <v>4</v>
      </c>
      <c r="F252" s="323"/>
      <c r="G252" s="210" t="s">
        <v>661</v>
      </c>
      <c r="H252" s="210" t="s">
        <v>662</v>
      </c>
      <c r="I252" s="211" t="s">
        <v>681</v>
      </c>
      <c r="J252" s="197">
        <f>'LK 21'!F8</f>
        <v>75.916749999999993</v>
      </c>
      <c r="K252" s="197">
        <f>'LK 21'!G8</f>
        <v>78.000000000300005</v>
      </c>
      <c r="L252" s="197">
        <f>'LK 21'!H8</f>
        <v>78.000000000300005</v>
      </c>
      <c r="M252" s="197">
        <f>'LK 21'!I8</f>
        <v>41.070000000299999</v>
      </c>
      <c r="N252" s="198">
        <f t="shared" si="80"/>
        <v>78.000000000300005</v>
      </c>
      <c r="O252" s="198">
        <f t="shared" si="81"/>
        <v>272.98675000090003</v>
      </c>
      <c r="P252" s="221">
        <f>'LK 21'!D8</f>
        <v>120</v>
      </c>
      <c r="Q252" s="86">
        <f t="shared" si="83"/>
        <v>2.4300000000000002</v>
      </c>
    </row>
    <row r="253" spans="1:17" x14ac:dyDescent="0.2">
      <c r="A253" s="193">
        <v>7</v>
      </c>
      <c r="B253" s="90" t="s">
        <v>458</v>
      </c>
      <c r="C253" s="194" t="str">
        <f t="shared" si="82"/>
        <v>LK.21-7</v>
      </c>
      <c r="D253" s="194" t="s">
        <v>905</v>
      </c>
      <c r="E253" s="213">
        <v>4</v>
      </c>
      <c r="F253" s="321" t="s">
        <v>1119</v>
      </c>
      <c r="G253" s="210" t="s">
        <v>661</v>
      </c>
      <c r="H253" s="210" t="s">
        <v>662</v>
      </c>
      <c r="I253" s="211" t="s">
        <v>663</v>
      </c>
      <c r="J253" s="197">
        <f>'LK 21'!F9</f>
        <v>63.415500000000002</v>
      </c>
      <c r="K253" s="197">
        <f>'LK 21'!G9</f>
        <v>64.999999999600007</v>
      </c>
      <c r="L253" s="197">
        <f>'LK 21'!H9</f>
        <v>64.999999999600007</v>
      </c>
      <c r="M253" s="197">
        <f>'LK 21'!I9</f>
        <v>34.225000000000001</v>
      </c>
      <c r="N253" s="198">
        <f t="shared" si="80"/>
        <v>64.999999999600007</v>
      </c>
      <c r="O253" s="198">
        <f t="shared" si="81"/>
        <v>227.64049999919999</v>
      </c>
      <c r="P253" s="221">
        <f>'LK 21'!D9</f>
        <v>105</v>
      </c>
      <c r="Q253" s="86">
        <f t="shared" si="83"/>
        <v>2.4300000000000002</v>
      </c>
    </row>
    <row r="254" spans="1:17" x14ac:dyDescent="0.2">
      <c r="A254" s="199">
        <v>8</v>
      </c>
      <c r="B254" s="90" t="s">
        <v>459</v>
      </c>
      <c r="C254" s="194" t="str">
        <f t="shared" si="82"/>
        <v>LK.21-8</v>
      </c>
      <c r="D254" s="194" t="s">
        <v>907</v>
      </c>
      <c r="E254" s="213">
        <v>4</v>
      </c>
      <c r="F254" s="322"/>
      <c r="G254" s="195" t="s">
        <v>664</v>
      </c>
      <c r="H254" s="195" t="s">
        <v>665</v>
      </c>
      <c r="I254" s="196" t="s">
        <v>663</v>
      </c>
      <c r="J254" s="197">
        <f>'LK 21'!F10</f>
        <v>63.196849999999998</v>
      </c>
      <c r="K254" s="197">
        <f>'LK 21'!G10</f>
        <v>64.999999999600007</v>
      </c>
      <c r="L254" s="197">
        <f>'LK 21'!H10</f>
        <v>64.999999999600007</v>
      </c>
      <c r="M254" s="197">
        <f>'LK 21'!I10</f>
        <v>34.410625000300001</v>
      </c>
      <c r="N254" s="198">
        <f t="shared" si="80"/>
        <v>64.999999999600007</v>
      </c>
      <c r="O254" s="198">
        <f t="shared" si="81"/>
        <v>227.60747499950003</v>
      </c>
      <c r="P254" s="221">
        <f>'LK 21'!D10</f>
        <v>75</v>
      </c>
      <c r="Q254" s="86">
        <f t="shared" si="83"/>
        <v>2.4300000000000002</v>
      </c>
    </row>
    <row r="255" spans="1:17" x14ac:dyDescent="0.2">
      <c r="A255" s="199">
        <v>9</v>
      </c>
      <c r="B255" s="90" t="s">
        <v>460</v>
      </c>
      <c r="C255" s="194" t="str">
        <f t="shared" si="82"/>
        <v>LK.21-9</v>
      </c>
      <c r="D255" s="194" t="s">
        <v>908</v>
      </c>
      <c r="E255" s="213">
        <v>4</v>
      </c>
      <c r="F255" s="322"/>
      <c r="G255" s="195" t="s">
        <v>664</v>
      </c>
      <c r="H255" s="195" t="s">
        <v>665</v>
      </c>
      <c r="I255" s="196" t="s">
        <v>663</v>
      </c>
      <c r="J255" s="197">
        <f>'LK 21'!F11</f>
        <v>63.196849999999998</v>
      </c>
      <c r="K255" s="197">
        <f>'LK 21'!G11</f>
        <v>64.999999999600007</v>
      </c>
      <c r="L255" s="197">
        <f>'LK 21'!H11</f>
        <v>64.999999999600007</v>
      </c>
      <c r="M255" s="197">
        <f>'LK 21'!I11</f>
        <v>38.974999999600001</v>
      </c>
      <c r="N255" s="198">
        <f t="shared" si="80"/>
        <v>64.999999999600007</v>
      </c>
      <c r="O255" s="198">
        <f t="shared" si="81"/>
        <v>232.17184999880004</v>
      </c>
      <c r="P255" s="221">
        <f>'LK 21'!D11</f>
        <v>75</v>
      </c>
      <c r="Q255" s="86">
        <f t="shared" si="83"/>
        <v>2.4300000000000002</v>
      </c>
    </row>
    <row r="256" spans="1:17" x14ac:dyDescent="0.2">
      <c r="A256" s="199">
        <v>10</v>
      </c>
      <c r="B256" s="90" t="s">
        <v>461</v>
      </c>
      <c r="C256" s="194" t="str">
        <f t="shared" si="82"/>
        <v>LK.21-10</v>
      </c>
      <c r="D256" s="194" t="s">
        <v>909</v>
      </c>
      <c r="E256" s="213">
        <v>4</v>
      </c>
      <c r="F256" s="322"/>
      <c r="G256" s="195" t="s">
        <v>664</v>
      </c>
      <c r="H256" s="195" t="s">
        <v>662</v>
      </c>
      <c r="I256" s="196" t="s">
        <v>663</v>
      </c>
      <c r="J256" s="197">
        <f>'LK 21'!F12</f>
        <v>63.196849999999998</v>
      </c>
      <c r="K256" s="197">
        <f>'LK 21'!G12</f>
        <v>64.999999999600007</v>
      </c>
      <c r="L256" s="197">
        <f>'LK 21'!H12</f>
        <v>64.999999999600007</v>
      </c>
      <c r="M256" s="197">
        <f>'LK 21'!I12</f>
        <v>38.974999999600001</v>
      </c>
      <c r="N256" s="198">
        <f t="shared" si="80"/>
        <v>64.999999999600007</v>
      </c>
      <c r="O256" s="198">
        <f t="shared" si="81"/>
        <v>232.17184999880004</v>
      </c>
      <c r="P256" s="221">
        <f>'LK 21'!D12</f>
        <v>75</v>
      </c>
      <c r="Q256" s="86">
        <f t="shared" si="83"/>
        <v>2.4300000000000002</v>
      </c>
    </row>
    <row r="257" spans="1:17" x14ac:dyDescent="0.2">
      <c r="A257" s="199">
        <v>11</v>
      </c>
      <c r="B257" s="90" t="s">
        <v>462</v>
      </c>
      <c r="C257" s="194" t="str">
        <f t="shared" si="82"/>
        <v>LK.21-11</v>
      </c>
      <c r="D257" s="194" t="s">
        <v>910</v>
      </c>
      <c r="E257" s="213">
        <v>4</v>
      </c>
      <c r="F257" s="322"/>
      <c r="G257" s="195" t="s">
        <v>664</v>
      </c>
      <c r="H257" s="195" t="s">
        <v>683</v>
      </c>
      <c r="I257" s="196" t="s">
        <v>663</v>
      </c>
      <c r="J257" s="197">
        <f>'LK 21'!F13</f>
        <v>63.196849999999998</v>
      </c>
      <c r="K257" s="197">
        <f>'LK 21'!G13</f>
        <v>64.999999999600007</v>
      </c>
      <c r="L257" s="197">
        <f>'LK 21'!H13</f>
        <v>64.999999999600007</v>
      </c>
      <c r="M257" s="197">
        <f>'LK 21'!I13</f>
        <v>38.974999999600001</v>
      </c>
      <c r="N257" s="198">
        <f t="shared" si="80"/>
        <v>64.999999999600007</v>
      </c>
      <c r="O257" s="198">
        <f t="shared" si="81"/>
        <v>232.17184999880004</v>
      </c>
      <c r="P257" s="221">
        <f>'LK 21'!D13</f>
        <v>75</v>
      </c>
      <c r="Q257" s="86">
        <f t="shared" si="83"/>
        <v>2.4300000000000002</v>
      </c>
    </row>
    <row r="258" spans="1:17" x14ac:dyDescent="0.2">
      <c r="A258" s="199">
        <v>12</v>
      </c>
      <c r="B258" s="90" t="s">
        <v>463</v>
      </c>
      <c r="C258" s="194" t="str">
        <f t="shared" si="82"/>
        <v>LK.21-12</v>
      </c>
      <c r="D258" s="194" t="s">
        <v>911</v>
      </c>
      <c r="E258" s="213">
        <v>4</v>
      </c>
      <c r="F258" s="322"/>
      <c r="G258" s="195" t="s">
        <v>664</v>
      </c>
      <c r="H258" s="195" t="s">
        <v>842</v>
      </c>
      <c r="I258" s="196" t="s">
        <v>663</v>
      </c>
      <c r="J258" s="197">
        <f>'LK 21'!F14</f>
        <v>63.196849999999998</v>
      </c>
      <c r="K258" s="197">
        <f>'LK 21'!G14</f>
        <v>64.999999999600007</v>
      </c>
      <c r="L258" s="197">
        <f>'LK 21'!H14</f>
        <v>64.999999999600007</v>
      </c>
      <c r="M258" s="197">
        <f>'LK 21'!I14</f>
        <v>34.410625000300001</v>
      </c>
      <c r="N258" s="198">
        <f t="shared" si="80"/>
        <v>64.999999999600007</v>
      </c>
      <c r="O258" s="198">
        <f t="shared" si="81"/>
        <v>227.60747499950003</v>
      </c>
      <c r="P258" s="221">
        <f>'LK 21'!D14</f>
        <v>75</v>
      </c>
      <c r="Q258" s="86">
        <f t="shared" si="83"/>
        <v>2.4300000000000002</v>
      </c>
    </row>
    <row r="259" spans="1:17" ht="13.5" thickBot="1" x14ac:dyDescent="0.25">
      <c r="A259" s="199">
        <v>13</v>
      </c>
      <c r="B259" s="90" t="s">
        <v>464</v>
      </c>
      <c r="C259" s="194" t="str">
        <f t="shared" si="82"/>
        <v>LK.21-13</v>
      </c>
      <c r="D259" s="194" t="s">
        <v>912</v>
      </c>
      <c r="E259" s="213">
        <v>4</v>
      </c>
      <c r="F259" s="323"/>
      <c r="G259" s="210" t="s">
        <v>661</v>
      </c>
      <c r="H259" s="210" t="s">
        <v>662</v>
      </c>
      <c r="I259" s="211" t="s">
        <v>663</v>
      </c>
      <c r="J259" s="197">
        <f>'LK 21'!F15</f>
        <v>63.436250000000001</v>
      </c>
      <c r="K259" s="197">
        <f>'LK 21'!G15</f>
        <v>64.999999999600007</v>
      </c>
      <c r="L259" s="197">
        <f>'LK 21'!H15</f>
        <v>64.999999999600007</v>
      </c>
      <c r="M259" s="197">
        <f>'LK 21'!I15</f>
        <v>34.225000000000001</v>
      </c>
      <c r="N259" s="198">
        <f t="shared" si="80"/>
        <v>64.999999999600007</v>
      </c>
      <c r="O259" s="198">
        <f t="shared" si="81"/>
        <v>227.66124999920001</v>
      </c>
      <c r="P259" s="221">
        <f>'LK 21'!D15</f>
        <v>105</v>
      </c>
      <c r="Q259" s="86">
        <f t="shared" si="83"/>
        <v>2.4300000000000002</v>
      </c>
    </row>
    <row r="260" spans="1:17" x14ac:dyDescent="0.2">
      <c r="A260" s="189"/>
      <c r="B260" s="324" t="s">
        <v>84</v>
      </c>
      <c r="C260" s="325"/>
      <c r="D260" s="325"/>
      <c r="E260" s="326"/>
      <c r="F260" s="216"/>
      <c r="G260" s="190"/>
      <c r="H260" s="190"/>
      <c r="I260" s="191"/>
      <c r="J260" s="192">
        <f>SUM(J261:J273)</f>
        <v>777.14319999819998</v>
      </c>
      <c r="K260" s="192">
        <f>SUM(K261:K273)</f>
        <v>797.99999998680005</v>
      </c>
      <c r="L260" s="192">
        <f>SUM(L261:L273)</f>
        <v>797.99999998680005</v>
      </c>
      <c r="M260" s="192">
        <f>SUM(M261:M273)</f>
        <v>438.37599999709994</v>
      </c>
      <c r="N260" s="192">
        <f>MAX(J260:M260)</f>
        <v>797.99999998680005</v>
      </c>
      <c r="O260" s="192">
        <f>SUM(O261:O273)</f>
        <v>2811.5191999689</v>
      </c>
      <c r="P260" s="220">
        <f>+SUM(P261:P273)</f>
        <v>1041</v>
      </c>
      <c r="Q260" s="223">
        <f>+SUM(Q261:Q273)</f>
        <v>31.59</v>
      </c>
    </row>
    <row r="261" spans="1:17" x14ac:dyDescent="0.2">
      <c r="A261" s="193">
        <v>1</v>
      </c>
      <c r="B261" s="90" t="s">
        <v>465</v>
      </c>
      <c r="C261" s="194" t="str">
        <f>+B261</f>
        <v>LK.22-1</v>
      </c>
      <c r="D261" s="194" t="s">
        <v>913</v>
      </c>
      <c r="E261" s="213">
        <v>4</v>
      </c>
      <c r="F261" s="321" t="s">
        <v>1120</v>
      </c>
      <c r="G261" s="210" t="s">
        <v>661</v>
      </c>
      <c r="H261" s="210" t="s">
        <v>662</v>
      </c>
      <c r="I261" s="211" t="s">
        <v>681</v>
      </c>
      <c r="J261" s="197">
        <f>'LK 22'!F3</f>
        <v>68.408649999700003</v>
      </c>
      <c r="K261" s="197">
        <f>'LK 22'!G3</f>
        <v>69.999999997800003</v>
      </c>
      <c r="L261" s="197">
        <f>'LK 22'!H3</f>
        <v>69.999999997800003</v>
      </c>
      <c r="M261" s="197">
        <f>'LK 22'!I3</f>
        <v>36.700000000000003</v>
      </c>
      <c r="N261" s="198">
        <f t="shared" ref="N261:N273" si="84">+MAX(J261:M261)</f>
        <v>69.999999997800003</v>
      </c>
      <c r="O261" s="198">
        <f t="shared" ref="O261:O273" si="85">+SUM(J261:M261)</f>
        <v>245.10864999529997</v>
      </c>
      <c r="P261" s="221">
        <f>'LK 22'!D3</f>
        <v>112</v>
      </c>
      <c r="Q261" s="86">
        <f>0.81*3</f>
        <v>2.4300000000000002</v>
      </c>
    </row>
    <row r="262" spans="1:17" x14ac:dyDescent="0.2">
      <c r="A262" s="193">
        <v>2</v>
      </c>
      <c r="B262" s="90" t="s">
        <v>466</v>
      </c>
      <c r="C262" s="194" t="str">
        <f t="shared" ref="C262:C273" si="86">+B262</f>
        <v>LK.22-2</v>
      </c>
      <c r="D262" s="194" t="s">
        <v>914</v>
      </c>
      <c r="E262" s="213">
        <v>4</v>
      </c>
      <c r="F262" s="322"/>
      <c r="G262" s="195" t="s">
        <v>664</v>
      </c>
      <c r="H262" s="195" t="s">
        <v>665</v>
      </c>
      <c r="I262" s="196" t="s">
        <v>681</v>
      </c>
      <c r="J262" s="197">
        <f>'LK 22'!F4</f>
        <v>68.1910999997</v>
      </c>
      <c r="K262" s="197">
        <f>'LK 22'!G4</f>
        <v>69.999999997800003</v>
      </c>
      <c r="L262" s="197">
        <f>'LK 22'!H4</f>
        <v>69.999999997800003</v>
      </c>
      <c r="M262" s="197">
        <f>'LK 22'!I4</f>
        <v>36.9</v>
      </c>
      <c r="N262" s="198">
        <f t="shared" si="84"/>
        <v>69.999999997800003</v>
      </c>
      <c r="O262" s="198">
        <f t="shared" si="85"/>
        <v>245.09109999530003</v>
      </c>
      <c r="P262" s="221">
        <f>'LK 22'!D4</f>
        <v>80</v>
      </c>
      <c r="Q262" s="86">
        <f t="shared" ref="Q262:Q273" si="87">0.81*3</f>
        <v>2.4300000000000002</v>
      </c>
    </row>
    <row r="263" spans="1:17" x14ac:dyDescent="0.2">
      <c r="A263" s="193">
        <v>3</v>
      </c>
      <c r="B263" s="90" t="s">
        <v>467</v>
      </c>
      <c r="C263" s="194" t="str">
        <f t="shared" si="86"/>
        <v>LK.22-3</v>
      </c>
      <c r="D263" s="194" t="s">
        <v>915</v>
      </c>
      <c r="E263" s="213">
        <v>4</v>
      </c>
      <c r="F263" s="322"/>
      <c r="G263" s="195" t="s">
        <v>664</v>
      </c>
      <c r="H263" s="195" t="s">
        <v>665</v>
      </c>
      <c r="I263" s="196" t="s">
        <v>681</v>
      </c>
      <c r="J263" s="197">
        <f>'LK 22'!F5</f>
        <v>68.1910999997</v>
      </c>
      <c r="K263" s="197">
        <f>'LK 22'!G5</f>
        <v>69.999999997800003</v>
      </c>
      <c r="L263" s="197">
        <f>'LK 22'!H5</f>
        <v>69.999999997800003</v>
      </c>
      <c r="M263" s="197">
        <f>'LK 22'!I5</f>
        <v>41.474999998199998</v>
      </c>
      <c r="N263" s="198">
        <f t="shared" si="84"/>
        <v>69.999999997800003</v>
      </c>
      <c r="O263" s="198">
        <f t="shared" si="85"/>
        <v>249.66609999350001</v>
      </c>
      <c r="P263" s="221">
        <f>'LK 22'!D5</f>
        <v>80</v>
      </c>
      <c r="Q263" s="86">
        <f t="shared" si="87"/>
        <v>2.4300000000000002</v>
      </c>
    </row>
    <row r="264" spans="1:17" x14ac:dyDescent="0.2">
      <c r="A264" s="193">
        <v>4</v>
      </c>
      <c r="B264" s="90" t="s">
        <v>468</v>
      </c>
      <c r="C264" s="194" t="str">
        <f t="shared" si="86"/>
        <v>LK.22-4</v>
      </c>
      <c r="D264" s="194" t="s">
        <v>916</v>
      </c>
      <c r="E264" s="213">
        <v>4</v>
      </c>
      <c r="F264" s="322"/>
      <c r="G264" s="195" t="s">
        <v>664</v>
      </c>
      <c r="H264" s="195" t="s">
        <v>665</v>
      </c>
      <c r="I264" s="196" t="s">
        <v>681</v>
      </c>
      <c r="J264" s="197">
        <f>'LK 22'!F6</f>
        <v>68.1910999997</v>
      </c>
      <c r="K264" s="197">
        <f>'LK 22'!G6</f>
        <v>69.999999997800003</v>
      </c>
      <c r="L264" s="197">
        <f>'LK 22'!H6</f>
        <v>69.999999997800003</v>
      </c>
      <c r="M264" s="197">
        <f>'LK 22'!I6</f>
        <v>41.474999998199998</v>
      </c>
      <c r="N264" s="198">
        <f t="shared" si="84"/>
        <v>69.999999997800003</v>
      </c>
      <c r="O264" s="198">
        <f t="shared" si="85"/>
        <v>249.66609999350001</v>
      </c>
      <c r="P264" s="221">
        <f>'LK 22'!D6</f>
        <v>80</v>
      </c>
      <c r="Q264" s="86">
        <f t="shared" si="87"/>
        <v>2.4300000000000002</v>
      </c>
    </row>
    <row r="265" spans="1:17" x14ac:dyDescent="0.2">
      <c r="A265" s="193">
        <v>5</v>
      </c>
      <c r="B265" s="90" t="s">
        <v>469</v>
      </c>
      <c r="C265" s="194" t="str">
        <f t="shared" si="86"/>
        <v>LK.22-5</v>
      </c>
      <c r="D265" s="194" t="s">
        <v>906</v>
      </c>
      <c r="E265" s="213">
        <v>4</v>
      </c>
      <c r="F265" s="322"/>
      <c r="G265" s="195" t="s">
        <v>664</v>
      </c>
      <c r="H265" s="195" t="s">
        <v>665</v>
      </c>
      <c r="I265" s="196" t="s">
        <v>681</v>
      </c>
      <c r="J265" s="197">
        <f>'LK 22'!F7</f>
        <v>68.1910999997</v>
      </c>
      <c r="K265" s="197">
        <f>'LK 22'!G7</f>
        <v>69.999999997800003</v>
      </c>
      <c r="L265" s="197">
        <f>'LK 22'!H7</f>
        <v>69.999999997800003</v>
      </c>
      <c r="M265" s="197">
        <f>'LK 22'!I7</f>
        <v>36.919749999899999</v>
      </c>
      <c r="N265" s="198">
        <f t="shared" si="84"/>
        <v>69.999999997800003</v>
      </c>
      <c r="O265" s="198">
        <f t="shared" si="85"/>
        <v>245.11084999520003</v>
      </c>
      <c r="P265" s="221">
        <f>'LK 22'!D7</f>
        <v>80</v>
      </c>
      <c r="Q265" s="86">
        <f t="shared" si="87"/>
        <v>2.4300000000000002</v>
      </c>
    </row>
    <row r="266" spans="1:17" x14ac:dyDescent="0.2">
      <c r="A266" s="193">
        <v>6</v>
      </c>
      <c r="B266" s="90" t="s">
        <v>470</v>
      </c>
      <c r="C266" s="194" t="str">
        <f t="shared" si="86"/>
        <v>LK.22-6</v>
      </c>
      <c r="D266" s="194" t="s">
        <v>917</v>
      </c>
      <c r="E266" s="213">
        <v>4</v>
      </c>
      <c r="F266" s="323"/>
      <c r="G266" s="210" t="s">
        <v>661</v>
      </c>
      <c r="H266" s="210" t="s">
        <v>662</v>
      </c>
      <c r="I266" s="211" t="s">
        <v>681</v>
      </c>
      <c r="J266" s="197">
        <f>'LK 22'!F8</f>
        <v>68.408649999700003</v>
      </c>
      <c r="K266" s="197">
        <f>'LK 22'!G8</f>
        <v>69.999999997800003</v>
      </c>
      <c r="L266" s="197">
        <f>'LK 22'!H8</f>
        <v>69.999999997800003</v>
      </c>
      <c r="M266" s="197">
        <f>'LK 22'!I8</f>
        <v>36.725000000000001</v>
      </c>
      <c r="N266" s="198">
        <f t="shared" si="84"/>
        <v>69.999999997800003</v>
      </c>
      <c r="O266" s="198">
        <f t="shared" si="85"/>
        <v>245.13364999529998</v>
      </c>
      <c r="P266" s="221">
        <f>'LK 22'!D8</f>
        <v>112</v>
      </c>
      <c r="Q266" s="86">
        <f t="shared" si="87"/>
        <v>2.4300000000000002</v>
      </c>
    </row>
    <row r="267" spans="1:17" x14ac:dyDescent="0.2">
      <c r="A267" s="193">
        <v>7</v>
      </c>
      <c r="B267" s="90" t="s">
        <v>471</v>
      </c>
      <c r="C267" s="194" t="str">
        <f t="shared" si="86"/>
        <v>LK.22-7</v>
      </c>
      <c r="D267" s="194" t="s">
        <v>918</v>
      </c>
      <c r="E267" s="213">
        <v>4</v>
      </c>
      <c r="F267" s="321" t="s">
        <v>1121</v>
      </c>
      <c r="G267" s="210" t="s">
        <v>661</v>
      </c>
      <c r="H267" s="210" t="s">
        <v>662</v>
      </c>
      <c r="I267" s="211" t="s">
        <v>663</v>
      </c>
      <c r="J267" s="197">
        <f>'LK 22'!F9</f>
        <v>52.66675</v>
      </c>
      <c r="K267" s="197">
        <f>'LK 22'!G9</f>
        <v>54</v>
      </c>
      <c r="L267" s="197">
        <f>'LK 22'!H9</f>
        <v>54</v>
      </c>
      <c r="M267" s="197">
        <f>'LK 22'!I9</f>
        <v>27.855</v>
      </c>
      <c r="N267" s="198">
        <f t="shared" si="84"/>
        <v>54</v>
      </c>
      <c r="O267" s="198">
        <f t="shared" si="85"/>
        <v>188.52175</v>
      </c>
      <c r="P267" s="221">
        <f>'LK 22'!D9</f>
        <v>91</v>
      </c>
      <c r="Q267" s="86">
        <f t="shared" si="87"/>
        <v>2.4300000000000002</v>
      </c>
    </row>
    <row r="268" spans="1:17" x14ac:dyDescent="0.2">
      <c r="A268" s="199">
        <v>8</v>
      </c>
      <c r="B268" s="90" t="s">
        <v>472</v>
      </c>
      <c r="C268" s="194" t="str">
        <f t="shared" si="86"/>
        <v>LK.22-8</v>
      </c>
      <c r="D268" s="194" t="s">
        <v>920</v>
      </c>
      <c r="E268" s="213">
        <v>4</v>
      </c>
      <c r="F268" s="322"/>
      <c r="G268" s="195" t="s">
        <v>664</v>
      </c>
      <c r="H268" s="195" t="s">
        <v>665</v>
      </c>
      <c r="I268" s="196" t="s">
        <v>663</v>
      </c>
      <c r="J268" s="197">
        <f>'LK 22'!F10</f>
        <v>52.445599999999999</v>
      </c>
      <c r="K268" s="197">
        <f>'LK 22'!G10</f>
        <v>54</v>
      </c>
      <c r="L268" s="197">
        <f>'LK 22'!H10</f>
        <v>54</v>
      </c>
      <c r="M268" s="197">
        <f>'LK 22'!I10</f>
        <v>32.130000000000003</v>
      </c>
      <c r="N268" s="198">
        <f t="shared" si="84"/>
        <v>54</v>
      </c>
      <c r="O268" s="198">
        <f t="shared" si="85"/>
        <v>192.57560000000001</v>
      </c>
      <c r="P268" s="221">
        <f>'LK 22'!D10</f>
        <v>63</v>
      </c>
      <c r="Q268" s="86">
        <f t="shared" si="87"/>
        <v>2.4300000000000002</v>
      </c>
    </row>
    <row r="269" spans="1:17" x14ac:dyDescent="0.2">
      <c r="A269" s="199">
        <v>9</v>
      </c>
      <c r="B269" s="90" t="s">
        <v>473</v>
      </c>
      <c r="C269" s="194" t="str">
        <f t="shared" si="86"/>
        <v>LK.22-9</v>
      </c>
      <c r="D269" s="194" t="s">
        <v>921</v>
      </c>
      <c r="E269" s="213">
        <v>4</v>
      </c>
      <c r="F269" s="322"/>
      <c r="G269" s="195" t="s">
        <v>664</v>
      </c>
      <c r="H269" s="195" t="s">
        <v>665</v>
      </c>
      <c r="I269" s="196" t="s">
        <v>663</v>
      </c>
      <c r="J269" s="197">
        <f>'LK 22'!F11</f>
        <v>52.445599999999999</v>
      </c>
      <c r="K269" s="197">
        <f>'LK 22'!G11</f>
        <v>54</v>
      </c>
      <c r="L269" s="197">
        <f>'LK 22'!H11</f>
        <v>54</v>
      </c>
      <c r="M269" s="197">
        <f>'LK 22'!I11</f>
        <v>28.040625000399999</v>
      </c>
      <c r="N269" s="198">
        <f t="shared" si="84"/>
        <v>54</v>
      </c>
      <c r="O269" s="198">
        <f t="shared" si="85"/>
        <v>188.4862250004</v>
      </c>
      <c r="P269" s="221">
        <f>'LK 22'!D11</f>
        <v>63</v>
      </c>
      <c r="Q269" s="86">
        <f t="shared" si="87"/>
        <v>2.4300000000000002</v>
      </c>
    </row>
    <row r="270" spans="1:17" x14ac:dyDescent="0.2">
      <c r="A270" s="199">
        <v>10</v>
      </c>
      <c r="B270" s="90" t="s">
        <v>474</v>
      </c>
      <c r="C270" s="194" t="str">
        <f t="shared" si="86"/>
        <v>LK.22-10</v>
      </c>
      <c r="D270" s="194" t="s">
        <v>922</v>
      </c>
      <c r="E270" s="213">
        <v>4</v>
      </c>
      <c r="F270" s="322"/>
      <c r="G270" s="195" t="s">
        <v>664</v>
      </c>
      <c r="H270" s="195" t="s">
        <v>662</v>
      </c>
      <c r="I270" s="196" t="s">
        <v>663</v>
      </c>
      <c r="J270" s="197">
        <f>'LK 22'!F12</f>
        <v>52.445599999999999</v>
      </c>
      <c r="K270" s="197">
        <f>'LK 22'!G12</f>
        <v>54</v>
      </c>
      <c r="L270" s="197">
        <f>'LK 22'!H12</f>
        <v>54</v>
      </c>
      <c r="M270" s="197">
        <f>'LK 22'!I12</f>
        <v>28.040625000399999</v>
      </c>
      <c r="N270" s="198">
        <f t="shared" si="84"/>
        <v>54</v>
      </c>
      <c r="O270" s="198">
        <f t="shared" si="85"/>
        <v>188.4862250004</v>
      </c>
      <c r="P270" s="221">
        <f>'LK 22'!D12</f>
        <v>63</v>
      </c>
      <c r="Q270" s="86">
        <f t="shared" si="87"/>
        <v>2.4300000000000002</v>
      </c>
    </row>
    <row r="271" spans="1:17" x14ac:dyDescent="0.2">
      <c r="A271" s="199">
        <v>11</v>
      </c>
      <c r="B271" s="90" t="s">
        <v>475</v>
      </c>
      <c r="C271" s="194" t="str">
        <f t="shared" si="86"/>
        <v>LK.22-11</v>
      </c>
      <c r="D271" s="194" t="s">
        <v>923</v>
      </c>
      <c r="E271" s="213">
        <v>4</v>
      </c>
      <c r="F271" s="322"/>
      <c r="G271" s="195" t="s">
        <v>664</v>
      </c>
      <c r="H271" s="195" t="s">
        <v>683</v>
      </c>
      <c r="I271" s="196" t="s">
        <v>663</v>
      </c>
      <c r="J271" s="197">
        <f>'LK 22'!F13</f>
        <v>52.445599999999999</v>
      </c>
      <c r="K271" s="197">
        <f>'LK 22'!G13</f>
        <v>54</v>
      </c>
      <c r="L271" s="197">
        <f>'LK 22'!H13</f>
        <v>54</v>
      </c>
      <c r="M271" s="197">
        <f>'LK 22'!I13</f>
        <v>32.130000000000003</v>
      </c>
      <c r="N271" s="198">
        <f t="shared" si="84"/>
        <v>54</v>
      </c>
      <c r="O271" s="198">
        <f t="shared" si="85"/>
        <v>192.57560000000001</v>
      </c>
      <c r="P271" s="221">
        <f>'LK 22'!D13</f>
        <v>63</v>
      </c>
      <c r="Q271" s="86">
        <f t="shared" si="87"/>
        <v>2.4300000000000002</v>
      </c>
    </row>
    <row r="272" spans="1:17" x14ac:dyDescent="0.2">
      <c r="A272" s="199">
        <v>12</v>
      </c>
      <c r="B272" s="90" t="s">
        <v>476</v>
      </c>
      <c r="C272" s="194" t="str">
        <f t="shared" si="86"/>
        <v>LK.22-12</v>
      </c>
      <c r="D272" s="194" t="s">
        <v>924</v>
      </c>
      <c r="E272" s="213">
        <v>4</v>
      </c>
      <c r="F272" s="322"/>
      <c r="G272" s="195" t="s">
        <v>664</v>
      </c>
      <c r="H272" s="195" t="s">
        <v>842</v>
      </c>
      <c r="I272" s="196" t="s">
        <v>663</v>
      </c>
      <c r="J272" s="197">
        <f>'LK 22'!F14</f>
        <v>52.445599999999999</v>
      </c>
      <c r="K272" s="197">
        <f>'LK 22'!G14</f>
        <v>54</v>
      </c>
      <c r="L272" s="197">
        <f>'LK 22'!H14</f>
        <v>54</v>
      </c>
      <c r="M272" s="197">
        <f>'LK 22'!I14</f>
        <v>32.130000000000003</v>
      </c>
      <c r="N272" s="198">
        <f t="shared" si="84"/>
        <v>54</v>
      </c>
      <c r="O272" s="198">
        <f t="shared" si="85"/>
        <v>192.57560000000001</v>
      </c>
      <c r="P272" s="221">
        <f>'LK 22'!D14</f>
        <v>63</v>
      </c>
      <c r="Q272" s="86">
        <f t="shared" si="87"/>
        <v>2.4300000000000002</v>
      </c>
    </row>
    <row r="273" spans="1:17" ht="13.5" thickBot="1" x14ac:dyDescent="0.25">
      <c r="A273" s="199">
        <v>13</v>
      </c>
      <c r="B273" s="90" t="s">
        <v>477</v>
      </c>
      <c r="C273" s="194" t="str">
        <f t="shared" si="86"/>
        <v>LK.22-13</v>
      </c>
      <c r="D273" s="194" t="s">
        <v>925</v>
      </c>
      <c r="E273" s="213">
        <v>4</v>
      </c>
      <c r="F273" s="323"/>
      <c r="G273" s="210" t="s">
        <v>661</v>
      </c>
      <c r="H273" s="210" t="s">
        <v>662</v>
      </c>
      <c r="I273" s="211" t="s">
        <v>663</v>
      </c>
      <c r="J273" s="197">
        <f>'LK 22'!F15</f>
        <v>52.66675</v>
      </c>
      <c r="K273" s="197">
        <f>'LK 22'!G15</f>
        <v>54</v>
      </c>
      <c r="L273" s="197">
        <f>'LK 22'!H15</f>
        <v>54</v>
      </c>
      <c r="M273" s="197">
        <f>'LK 22'!I15</f>
        <v>27.855</v>
      </c>
      <c r="N273" s="198">
        <f t="shared" si="84"/>
        <v>54</v>
      </c>
      <c r="O273" s="198">
        <f t="shared" si="85"/>
        <v>188.52175</v>
      </c>
      <c r="P273" s="221">
        <f>'LK 22'!D15</f>
        <v>91</v>
      </c>
      <c r="Q273" s="86">
        <f t="shared" si="87"/>
        <v>2.4300000000000002</v>
      </c>
    </row>
    <row r="274" spans="1:17" x14ac:dyDescent="0.2">
      <c r="A274" s="189"/>
      <c r="B274" s="324" t="s">
        <v>87</v>
      </c>
      <c r="C274" s="325"/>
      <c r="D274" s="325"/>
      <c r="E274" s="326"/>
      <c r="F274" s="216"/>
      <c r="G274" s="190"/>
      <c r="H274" s="190"/>
      <c r="I274" s="191"/>
      <c r="J274" s="192">
        <f>SUM(J275:J287)</f>
        <v>777.14319999819998</v>
      </c>
      <c r="K274" s="192">
        <f>SUM(K275:K287)</f>
        <v>797.99999998680005</v>
      </c>
      <c r="L274" s="192">
        <f>SUM(L275:L287)</f>
        <v>797.99999998680005</v>
      </c>
      <c r="M274" s="192">
        <f>SUM(M275:M287)</f>
        <v>438.37599999709994</v>
      </c>
      <c r="N274" s="192">
        <f>MAX(J274:M274)</f>
        <v>797.99999998680005</v>
      </c>
      <c r="O274" s="192">
        <f>SUM(O275:O287)</f>
        <v>2811.5191999689</v>
      </c>
      <c r="P274" s="220">
        <f>+SUM(P275:P287)</f>
        <v>1041</v>
      </c>
      <c r="Q274" s="223">
        <f>+SUM(Q275:Q287)</f>
        <v>31.59</v>
      </c>
    </row>
    <row r="275" spans="1:17" x14ac:dyDescent="0.2">
      <c r="A275" s="193">
        <v>1</v>
      </c>
      <c r="B275" s="90" t="s">
        <v>478</v>
      </c>
      <c r="C275" s="194" t="str">
        <f>+B275</f>
        <v>LK.23-1</v>
      </c>
      <c r="D275" s="194" t="s">
        <v>926</v>
      </c>
      <c r="E275" s="213">
        <v>4</v>
      </c>
      <c r="F275" s="321" t="s">
        <v>1122</v>
      </c>
      <c r="G275" s="210" t="s">
        <v>661</v>
      </c>
      <c r="H275" s="210" t="s">
        <v>662</v>
      </c>
      <c r="I275" s="211" t="s">
        <v>681</v>
      </c>
      <c r="J275" s="197">
        <f>'LK 23'!F3</f>
        <v>68.408649999700003</v>
      </c>
      <c r="K275" s="197">
        <f>'LK 23'!G3</f>
        <v>69.999999997800003</v>
      </c>
      <c r="L275" s="197">
        <f>'LK 23'!H3</f>
        <v>69.999999997800003</v>
      </c>
      <c r="M275" s="197">
        <f>'LK 23'!I3</f>
        <v>36.700000000000003</v>
      </c>
      <c r="N275" s="198">
        <f t="shared" ref="N275:N287" si="88">+MAX(J275:M275)</f>
        <v>69.999999997800003</v>
      </c>
      <c r="O275" s="198">
        <f t="shared" ref="O275:O287" si="89">+SUM(J275:M275)</f>
        <v>245.10864999529997</v>
      </c>
      <c r="P275" s="221">
        <f>'LK 23'!D3</f>
        <v>112</v>
      </c>
      <c r="Q275" s="86">
        <f>0.81*3</f>
        <v>2.4300000000000002</v>
      </c>
    </row>
    <row r="276" spans="1:17" x14ac:dyDescent="0.2">
      <c r="A276" s="193">
        <v>2</v>
      </c>
      <c r="B276" s="90" t="s">
        <v>479</v>
      </c>
      <c r="C276" s="194" t="str">
        <f t="shared" ref="C276:C287" si="90">+B276</f>
        <v>LK.23-2</v>
      </c>
      <c r="D276" s="194" t="s">
        <v>927</v>
      </c>
      <c r="E276" s="213">
        <v>4</v>
      </c>
      <c r="F276" s="322"/>
      <c r="G276" s="195" t="s">
        <v>664</v>
      </c>
      <c r="H276" s="195" t="s">
        <v>665</v>
      </c>
      <c r="I276" s="196" t="s">
        <v>681</v>
      </c>
      <c r="J276" s="197">
        <f>'LK 23'!F4</f>
        <v>68.1910999997</v>
      </c>
      <c r="K276" s="197">
        <f>'LK 23'!G4</f>
        <v>69.999999997800003</v>
      </c>
      <c r="L276" s="197">
        <f>'LK 23'!H4</f>
        <v>69.999999997800003</v>
      </c>
      <c r="M276" s="197">
        <f>'LK 23'!I4</f>
        <v>36.9</v>
      </c>
      <c r="N276" s="198">
        <f t="shared" si="88"/>
        <v>69.999999997800003</v>
      </c>
      <c r="O276" s="198">
        <f t="shared" si="89"/>
        <v>245.09109999530003</v>
      </c>
      <c r="P276" s="221">
        <f>'LK 23'!D4</f>
        <v>80</v>
      </c>
      <c r="Q276" s="86">
        <f t="shared" ref="Q276:Q287" si="91">0.81*3</f>
        <v>2.4300000000000002</v>
      </c>
    </row>
    <row r="277" spans="1:17" x14ac:dyDescent="0.2">
      <c r="A277" s="193">
        <v>3</v>
      </c>
      <c r="B277" s="90" t="s">
        <v>480</v>
      </c>
      <c r="C277" s="194" t="str">
        <f t="shared" si="90"/>
        <v>LK.23-3</v>
      </c>
      <c r="D277" s="194" t="s">
        <v>928</v>
      </c>
      <c r="E277" s="213">
        <v>4</v>
      </c>
      <c r="F277" s="322"/>
      <c r="G277" s="195" t="s">
        <v>664</v>
      </c>
      <c r="H277" s="195" t="s">
        <v>665</v>
      </c>
      <c r="I277" s="196" t="s">
        <v>681</v>
      </c>
      <c r="J277" s="197">
        <f>'LK 23'!F5</f>
        <v>68.1910999997</v>
      </c>
      <c r="K277" s="197">
        <f>'LK 23'!G5</f>
        <v>69.999999997800003</v>
      </c>
      <c r="L277" s="197">
        <f>'LK 23'!H5</f>
        <v>69.999999997800003</v>
      </c>
      <c r="M277" s="197">
        <f>'LK 23'!I5</f>
        <v>41.474999998199998</v>
      </c>
      <c r="N277" s="198">
        <f t="shared" si="88"/>
        <v>69.999999997800003</v>
      </c>
      <c r="O277" s="198">
        <f t="shared" si="89"/>
        <v>249.66609999350001</v>
      </c>
      <c r="P277" s="221">
        <f>'LK 23'!D5</f>
        <v>80</v>
      </c>
      <c r="Q277" s="86">
        <f t="shared" si="91"/>
        <v>2.4300000000000002</v>
      </c>
    </row>
    <row r="278" spans="1:17" x14ac:dyDescent="0.2">
      <c r="A278" s="193">
        <v>4</v>
      </c>
      <c r="B278" s="90" t="s">
        <v>481</v>
      </c>
      <c r="C278" s="194" t="str">
        <f t="shared" si="90"/>
        <v>LK.23-4</v>
      </c>
      <c r="D278" s="194" t="s">
        <v>929</v>
      </c>
      <c r="E278" s="213">
        <v>4</v>
      </c>
      <c r="F278" s="322"/>
      <c r="G278" s="195" t="s">
        <v>664</v>
      </c>
      <c r="H278" s="195" t="s">
        <v>665</v>
      </c>
      <c r="I278" s="196" t="s">
        <v>681</v>
      </c>
      <c r="J278" s="197">
        <f>'LK 23'!F6</f>
        <v>68.1910999997</v>
      </c>
      <c r="K278" s="197">
        <f>'LK 23'!G6</f>
        <v>69.999999997800003</v>
      </c>
      <c r="L278" s="197">
        <f>'LK 23'!H6</f>
        <v>69.999999997800003</v>
      </c>
      <c r="M278" s="197">
        <f>'LK 23'!I6</f>
        <v>41.474999998199998</v>
      </c>
      <c r="N278" s="198">
        <f t="shared" si="88"/>
        <v>69.999999997800003</v>
      </c>
      <c r="O278" s="198">
        <f t="shared" si="89"/>
        <v>249.66609999350001</v>
      </c>
      <c r="P278" s="221">
        <f>'LK 23'!D6</f>
        <v>80</v>
      </c>
      <c r="Q278" s="86">
        <f t="shared" si="91"/>
        <v>2.4300000000000002</v>
      </c>
    </row>
    <row r="279" spans="1:17" x14ac:dyDescent="0.2">
      <c r="A279" s="193">
        <v>5</v>
      </c>
      <c r="B279" s="90" t="s">
        <v>482</v>
      </c>
      <c r="C279" s="194" t="str">
        <f t="shared" si="90"/>
        <v>LK.23-5</v>
      </c>
      <c r="D279" s="194" t="s">
        <v>919</v>
      </c>
      <c r="E279" s="213">
        <v>4</v>
      </c>
      <c r="F279" s="322"/>
      <c r="G279" s="195" t="s">
        <v>664</v>
      </c>
      <c r="H279" s="195" t="s">
        <v>665</v>
      </c>
      <c r="I279" s="196" t="s">
        <v>681</v>
      </c>
      <c r="J279" s="197">
        <f>'LK 23'!F7</f>
        <v>68.1910999997</v>
      </c>
      <c r="K279" s="197">
        <f>'LK 23'!G7</f>
        <v>69.999999997800003</v>
      </c>
      <c r="L279" s="197">
        <f>'LK 23'!H7</f>
        <v>69.999999997800003</v>
      </c>
      <c r="M279" s="197">
        <f>'LK 23'!I7</f>
        <v>36.919749999899999</v>
      </c>
      <c r="N279" s="198">
        <f t="shared" si="88"/>
        <v>69.999999997800003</v>
      </c>
      <c r="O279" s="198">
        <f t="shared" si="89"/>
        <v>245.11084999520003</v>
      </c>
      <c r="P279" s="221">
        <f>'LK 23'!D7</f>
        <v>80</v>
      </c>
      <c r="Q279" s="86">
        <f t="shared" si="91"/>
        <v>2.4300000000000002</v>
      </c>
    </row>
    <row r="280" spans="1:17" x14ac:dyDescent="0.2">
      <c r="A280" s="193">
        <v>6</v>
      </c>
      <c r="B280" s="90" t="s">
        <v>483</v>
      </c>
      <c r="C280" s="194" t="str">
        <f t="shared" si="90"/>
        <v>LK.23-6</v>
      </c>
      <c r="D280" s="194" t="s">
        <v>930</v>
      </c>
      <c r="E280" s="213">
        <v>4</v>
      </c>
      <c r="F280" s="323"/>
      <c r="G280" s="210" t="s">
        <v>661</v>
      </c>
      <c r="H280" s="210" t="s">
        <v>662</v>
      </c>
      <c r="I280" s="211" t="s">
        <v>681</v>
      </c>
      <c r="J280" s="197">
        <f>'LK 23'!F8</f>
        <v>68.408649999700003</v>
      </c>
      <c r="K280" s="197">
        <f>'LK 23'!G8</f>
        <v>69.999999997800003</v>
      </c>
      <c r="L280" s="197">
        <f>'LK 23'!H8</f>
        <v>69.999999997800003</v>
      </c>
      <c r="M280" s="197">
        <f>'LK 23'!I8</f>
        <v>36.725000000000001</v>
      </c>
      <c r="N280" s="198">
        <f t="shared" si="88"/>
        <v>69.999999997800003</v>
      </c>
      <c r="O280" s="198">
        <f t="shared" si="89"/>
        <v>245.13364999529998</v>
      </c>
      <c r="P280" s="221">
        <f>'LK 23'!D8</f>
        <v>112</v>
      </c>
      <c r="Q280" s="86">
        <f t="shared" si="91"/>
        <v>2.4300000000000002</v>
      </c>
    </row>
    <row r="281" spans="1:17" x14ac:dyDescent="0.2">
      <c r="A281" s="193">
        <v>7</v>
      </c>
      <c r="B281" s="90" t="s">
        <v>484</v>
      </c>
      <c r="C281" s="194" t="str">
        <f t="shared" si="90"/>
        <v>LK.23-7</v>
      </c>
      <c r="D281" s="194" t="s">
        <v>932</v>
      </c>
      <c r="E281" s="213">
        <v>4</v>
      </c>
      <c r="F281" s="321" t="s">
        <v>1123</v>
      </c>
      <c r="G281" s="210" t="s">
        <v>661</v>
      </c>
      <c r="H281" s="210" t="s">
        <v>662</v>
      </c>
      <c r="I281" s="211" t="s">
        <v>663</v>
      </c>
      <c r="J281" s="197">
        <f>'LK 23'!F9</f>
        <v>52.66675</v>
      </c>
      <c r="K281" s="197">
        <f>'LK 23'!G9</f>
        <v>54</v>
      </c>
      <c r="L281" s="197">
        <f>'LK 23'!H9</f>
        <v>54</v>
      </c>
      <c r="M281" s="197">
        <f>'LK 23'!I9</f>
        <v>27.855</v>
      </c>
      <c r="N281" s="198">
        <f t="shared" si="88"/>
        <v>54</v>
      </c>
      <c r="O281" s="198">
        <f t="shared" si="89"/>
        <v>188.52175</v>
      </c>
      <c r="P281" s="221">
        <f>'LK 23'!D9</f>
        <v>91</v>
      </c>
      <c r="Q281" s="86">
        <f t="shared" si="91"/>
        <v>2.4300000000000002</v>
      </c>
    </row>
    <row r="282" spans="1:17" x14ac:dyDescent="0.2">
      <c r="A282" s="199">
        <v>8</v>
      </c>
      <c r="B282" s="90" t="s">
        <v>485</v>
      </c>
      <c r="C282" s="194" t="str">
        <f t="shared" si="90"/>
        <v>LK.23-8</v>
      </c>
      <c r="D282" s="194" t="s">
        <v>933</v>
      </c>
      <c r="E282" s="213">
        <v>4</v>
      </c>
      <c r="F282" s="322"/>
      <c r="G282" s="195" t="s">
        <v>664</v>
      </c>
      <c r="H282" s="195" t="s">
        <v>665</v>
      </c>
      <c r="I282" s="196" t="s">
        <v>663</v>
      </c>
      <c r="J282" s="197">
        <f>'LK 23'!F10</f>
        <v>52.445599999999999</v>
      </c>
      <c r="K282" s="197">
        <f>'LK 23'!G10</f>
        <v>54</v>
      </c>
      <c r="L282" s="197">
        <f>'LK 23'!H10</f>
        <v>54</v>
      </c>
      <c r="M282" s="197">
        <f>'LK 23'!I10</f>
        <v>32.130000000000003</v>
      </c>
      <c r="N282" s="198">
        <f t="shared" si="88"/>
        <v>54</v>
      </c>
      <c r="O282" s="198">
        <f t="shared" si="89"/>
        <v>192.57560000000001</v>
      </c>
      <c r="P282" s="221">
        <f>'LK 23'!D10</f>
        <v>63</v>
      </c>
      <c r="Q282" s="86">
        <f t="shared" si="91"/>
        <v>2.4300000000000002</v>
      </c>
    </row>
    <row r="283" spans="1:17" x14ac:dyDescent="0.2">
      <c r="A283" s="199">
        <v>9</v>
      </c>
      <c r="B283" s="90" t="s">
        <v>486</v>
      </c>
      <c r="C283" s="194" t="str">
        <f t="shared" si="90"/>
        <v>LK.23-9</v>
      </c>
      <c r="D283" s="194" t="s">
        <v>934</v>
      </c>
      <c r="E283" s="213">
        <v>4</v>
      </c>
      <c r="F283" s="322"/>
      <c r="G283" s="195" t="s">
        <v>664</v>
      </c>
      <c r="H283" s="195" t="s">
        <v>665</v>
      </c>
      <c r="I283" s="196" t="s">
        <v>663</v>
      </c>
      <c r="J283" s="197">
        <f>'LK 23'!F11</f>
        <v>52.445599999999999</v>
      </c>
      <c r="K283" s="197">
        <f>'LK 23'!G11</f>
        <v>54</v>
      </c>
      <c r="L283" s="197">
        <f>'LK 23'!H11</f>
        <v>54</v>
      </c>
      <c r="M283" s="197">
        <f>'LK 23'!I11</f>
        <v>28.040625000399999</v>
      </c>
      <c r="N283" s="198">
        <f t="shared" si="88"/>
        <v>54</v>
      </c>
      <c r="O283" s="198">
        <f t="shared" si="89"/>
        <v>188.4862250004</v>
      </c>
      <c r="P283" s="221">
        <f>'LK 23'!D11</f>
        <v>63</v>
      </c>
      <c r="Q283" s="86">
        <f t="shared" si="91"/>
        <v>2.4300000000000002</v>
      </c>
    </row>
    <row r="284" spans="1:17" x14ac:dyDescent="0.2">
      <c r="A284" s="199">
        <v>10</v>
      </c>
      <c r="B284" s="90" t="s">
        <v>487</v>
      </c>
      <c r="C284" s="194" t="str">
        <f t="shared" si="90"/>
        <v>LK.23-10</v>
      </c>
      <c r="D284" s="194" t="s">
        <v>935</v>
      </c>
      <c r="E284" s="213">
        <v>4</v>
      </c>
      <c r="F284" s="322"/>
      <c r="G284" s="195" t="s">
        <v>664</v>
      </c>
      <c r="H284" s="195" t="s">
        <v>662</v>
      </c>
      <c r="I284" s="196" t="s">
        <v>663</v>
      </c>
      <c r="J284" s="197">
        <f>'LK 23'!F12</f>
        <v>52.445599999999999</v>
      </c>
      <c r="K284" s="197">
        <f>'LK 23'!G12</f>
        <v>54</v>
      </c>
      <c r="L284" s="197">
        <f>'LK 23'!H12</f>
        <v>54</v>
      </c>
      <c r="M284" s="197">
        <f>'LK 23'!I12</f>
        <v>28.040625000399999</v>
      </c>
      <c r="N284" s="198">
        <f t="shared" si="88"/>
        <v>54</v>
      </c>
      <c r="O284" s="198">
        <f t="shared" si="89"/>
        <v>188.4862250004</v>
      </c>
      <c r="P284" s="221">
        <f>'LK 23'!D12</f>
        <v>63</v>
      </c>
      <c r="Q284" s="86">
        <f t="shared" si="91"/>
        <v>2.4300000000000002</v>
      </c>
    </row>
    <row r="285" spans="1:17" x14ac:dyDescent="0.2">
      <c r="A285" s="199">
        <v>11</v>
      </c>
      <c r="B285" s="90" t="s">
        <v>488</v>
      </c>
      <c r="C285" s="194" t="str">
        <f t="shared" si="90"/>
        <v>LK.23-11</v>
      </c>
      <c r="D285" s="194" t="s">
        <v>936</v>
      </c>
      <c r="E285" s="213">
        <v>4</v>
      </c>
      <c r="F285" s="322"/>
      <c r="G285" s="195" t="s">
        <v>664</v>
      </c>
      <c r="H285" s="195" t="s">
        <v>683</v>
      </c>
      <c r="I285" s="196" t="s">
        <v>663</v>
      </c>
      <c r="J285" s="197">
        <f>'LK 23'!F13</f>
        <v>52.445599999999999</v>
      </c>
      <c r="K285" s="197">
        <f>'LK 23'!G13</f>
        <v>54</v>
      </c>
      <c r="L285" s="197">
        <f>'LK 23'!H13</f>
        <v>54</v>
      </c>
      <c r="M285" s="197">
        <f>'LK 23'!I13</f>
        <v>32.130000000000003</v>
      </c>
      <c r="N285" s="198">
        <f t="shared" si="88"/>
        <v>54</v>
      </c>
      <c r="O285" s="198">
        <f t="shared" si="89"/>
        <v>192.57560000000001</v>
      </c>
      <c r="P285" s="221">
        <f>'LK 23'!D13</f>
        <v>63</v>
      </c>
      <c r="Q285" s="86">
        <f t="shared" si="91"/>
        <v>2.4300000000000002</v>
      </c>
    </row>
    <row r="286" spans="1:17" x14ac:dyDescent="0.2">
      <c r="A286" s="199">
        <v>12</v>
      </c>
      <c r="B286" s="90" t="s">
        <v>489</v>
      </c>
      <c r="C286" s="194" t="str">
        <f t="shared" si="90"/>
        <v>LK.23-12</v>
      </c>
      <c r="D286" s="194" t="s">
        <v>937</v>
      </c>
      <c r="E286" s="213">
        <v>4</v>
      </c>
      <c r="F286" s="322"/>
      <c r="G286" s="195" t="s">
        <v>664</v>
      </c>
      <c r="H286" s="195" t="s">
        <v>842</v>
      </c>
      <c r="I286" s="196" t="s">
        <v>663</v>
      </c>
      <c r="J286" s="197">
        <f>'LK 23'!F14</f>
        <v>52.445599999999999</v>
      </c>
      <c r="K286" s="197">
        <f>'LK 23'!G14</f>
        <v>54</v>
      </c>
      <c r="L286" s="197">
        <f>'LK 23'!H14</f>
        <v>54</v>
      </c>
      <c r="M286" s="197">
        <f>'LK 23'!I14</f>
        <v>32.130000000000003</v>
      </c>
      <c r="N286" s="198">
        <f t="shared" si="88"/>
        <v>54</v>
      </c>
      <c r="O286" s="198">
        <f t="shared" si="89"/>
        <v>192.57560000000001</v>
      </c>
      <c r="P286" s="221">
        <f>'LK 23'!D14</f>
        <v>63</v>
      </c>
      <c r="Q286" s="86">
        <f t="shared" si="91"/>
        <v>2.4300000000000002</v>
      </c>
    </row>
    <row r="287" spans="1:17" ht="13.5" thickBot="1" x14ac:dyDescent="0.25">
      <c r="A287" s="199">
        <v>13</v>
      </c>
      <c r="B287" s="90" t="s">
        <v>490</v>
      </c>
      <c r="C287" s="194" t="str">
        <f t="shared" si="90"/>
        <v>LK.23-13</v>
      </c>
      <c r="D287" s="194" t="s">
        <v>938</v>
      </c>
      <c r="E287" s="213">
        <v>4</v>
      </c>
      <c r="F287" s="323"/>
      <c r="G287" s="210" t="s">
        <v>661</v>
      </c>
      <c r="H287" s="210" t="s">
        <v>662</v>
      </c>
      <c r="I287" s="211" t="s">
        <v>663</v>
      </c>
      <c r="J287" s="197">
        <f>'LK 23'!F15</f>
        <v>52.66675</v>
      </c>
      <c r="K287" s="197">
        <f>'LK 23'!G15</f>
        <v>54</v>
      </c>
      <c r="L287" s="197">
        <f>'LK 23'!H15</f>
        <v>54</v>
      </c>
      <c r="M287" s="197">
        <f>'LK 23'!I15</f>
        <v>27.855</v>
      </c>
      <c r="N287" s="198">
        <f t="shared" si="88"/>
        <v>54</v>
      </c>
      <c r="O287" s="198">
        <f t="shared" si="89"/>
        <v>188.52175</v>
      </c>
      <c r="P287" s="221">
        <f>'LK 23'!D15</f>
        <v>91</v>
      </c>
      <c r="Q287" s="86">
        <f t="shared" si="91"/>
        <v>2.4300000000000002</v>
      </c>
    </row>
    <row r="288" spans="1:17" x14ac:dyDescent="0.2">
      <c r="A288" s="189"/>
      <c r="B288" s="324" t="s">
        <v>90</v>
      </c>
      <c r="C288" s="325"/>
      <c r="D288" s="325"/>
      <c r="E288" s="326"/>
      <c r="F288" s="216"/>
      <c r="G288" s="190"/>
      <c r="H288" s="190"/>
      <c r="I288" s="191"/>
      <c r="J288" s="192">
        <f>SUM(J289:J301)</f>
        <v>775.05085000000008</v>
      </c>
      <c r="K288" s="192">
        <f>SUM(K289:K301)</f>
        <v>795.89999999999986</v>
      </c>
      <c r="L288" s="192">
        <f>SUM(L289:L301)</f>
        <v>795.89999999999986</v>
      </c>
      <c r="M288" s="192">
        <f>SUM(M289:M301)</f>
        <v>444.65512500039989</v>
      </c>
      <c r="N288" s="192">
        <f>MAX(J288:M288)</f>
        <v>795.89999999999986</v>
      </c>
      <c r="O288" s="192">
        <f>SUM(O289:O301)</f>
        <v>2811.5059750004002</v>
      </c>
      <c r="P288" s="220">
        <f>+SUM(P289:P301)</f>
        <v>1038.48</v>
      </c>
      <c r="Q288" s="223">
        <f>+SUM(Q289:Q301)</f>
        <v>31.59</v>
      </c>
    </row>
    <row r="289" spans="1:17" x14ac:dyDescent="0.2">
      <c r="A289" s="193">
        <v>1</v>
      </c>
      <c r="B289" s="90" t="s">
        <v>632</v>
      </c>
      <c r="C289" s="194" t="str">
        <f>+B289</f>
        <v>LK.24-1</v>
      </c>
      <c r="D289" s="194" t="s">
        <v>939</v>
      </c>
      <c r="E289" s="213">
        <v>4</v>
      </c>
      <c r="F289" s="321" t="s">
        <v>1124</v>
      </c>
      <c r="G289" s="210" t="s">
        <v>661</v>
      </c>
      <c r="H289" s="210" t="s">
        <v>662</v>
      </c>
      <c r="I289" s="211" t="s">
        <v>681</v>
      </c>
      <c r="J289" s="197">
        <f>'LK 24'!F3</f>
        <v>52.67</v>
      </c>
      <c r="K289" s="197">
        <f>'LK 24'!G3</f>
        <v>54</v>
      </c>
      <c r="L289" s="197">
        <f>'LK 24'!H3</f>
        <v>54</v>
      </c>
      <c r="M289" s="197">
        <f>'LK 24'!I3</f>
        <v>27.86</v>
      </c>
      <c r="N289" s="198">
        <f t="shared" ref="N289:N301" si="92">+MAX(J289:M289)</f>
        <v>54</v>
      </c>
      <c r="O289" s="198">
        <f t="shared" ref="O289:O301" si="93">+SUM(J289:M289)</f>
        <v>188.53000000000003</v>
      </c>
      <c r="P289" s="221">
        <f>'LK 24'!D3</f>
        <v>91</v>
      </c>
      <c r="Q289" s="86">
        <f>0.81*3</f>
        <v>2.4300000000000002</v>
      </c>
    </row>
    <row r="290" spans="1:17" x14ac:dyDescent="0.2">
      <c r="A290" s="193">
        <v>2</v>
      </c>
      <c r="B290" s="90" t="s">
        <v>633</v>
      </c>
      <c r="C290" s="194" t="str">
        <f t="shared" ref="C290:C301" si="94">+B290</f>
        <v>LK.24-2</v>
      </c>
      <c r="D290" s="194" t="s">
        <v>940</v>
      </c>
      <c r="E290" s="213">
        <v>4</v>
      </c>
      <c r="F290" s="322"/>
      <c r="G290" s="195" t="s">
        <v>664</v>
      </c>
      <c r="H290" s="195" t="s">
        <v>665</v>
      </c>
      <c r="I290" s="196" t="s">
        <v>681</v>
      </c>
      <c r="J290" s="197">
        <f>'LK 24'!F4</f>
        <v>52.45</v>
      </c>
      <c r="K290" s="197">
        <f>'LK 24'!G4</f>
        <v>54</v>
      </c>
      <c r="L290" s="197">
        <f>'LK 24'!H4</f>
        <v>54</v>
      </c>
      <c r="M290" s="197">
        <f>'LK 24'!I4</f>
        <v>32.1</v>
      </c>
      <c r="N290" s="198">
        <f t="shared" si="92"/>
        <v>54</v>
      </c>
      <c r="O290" s="198">
        <f t="shared" si="93"/>
        <v>192.54999999999998</v>
      </c>
      <c r="P290" s="221">
        <f>'LK 24'!D4</f>
        <v>63</v>
      </c>
      <c r="Q290" s="86">
        <f t="shared" ref="Q290:Q301" si="95">0.81*3</f>
        <v>2.4300000000000002</v>
      </c>
    </row>
    <row r="291" spans="1:17" x14ac:dyDescent="0.2">
      <c r="A291" s="193">
        <v>3</v>
      </c>
      <c r="B291" s="90" t="s">
        <v>634</v>
      </c>
      <c r="C291" s="194" t="str">
        <f t="shared" si="94"/>
        <v>LK.24-3</v>
      </c>
      <c r="D291" s="194" t="s">
        <v>941</v>
      </c>
      <c r="E291" s="213">
        <v>4</v>
      </c>
      <c r="F291" s="322"/>
      <c r="G291" s="195" t="s">
        <v>664</v>
      </c>
      <c r="H291" s="195" t="s">
        <v>665</v>
      </c>
      <c r="I291" s="196" t="s">
        <v>681</v>
      </c>
      <c r="J291" s="197">
        <f>'LK 24'!F5</f>
        <v>52.445599999999999</v>
      </c>
      <c r="K291" s="197">
        <f>'LK 24'!G5</f>
        <v>54</v>
      </c>
      <c r="L291" s="197">
        <f>'LK 24'!H5</f>
        <v>54</v>
      </c>
      <c r="M291" s="197">
        <f>'LK 24'!I5</f>
        <v>28</v>
      </c>
      <c r="N291" s="198">
        <f t="shared" si="92"/>
        <v>54</v>
      </c>
      <c r="O291" s="198">
        <f t="shared" si="93"/>
        <v>188.44560000000001</v>
      </c>
      <c r="P291" s="221">
        <f>'LK 24'!D5</f>
        <v>63</v>
      </c>
      <c r="Q291" s="86">
        <f t="shared" si="95"/>
        <v>2.4300000000000002</v>
      </c>
    </row>
    <row r="292" spans="1:17" x14ac:dyDescent="0.2">
      <c r="A292" s="193">
        <v>4</v>
      </c>
      <c r="B292" s="90" t="s">
        <v>635</v>
      </c>
      <c r="C292" s="194" t="str">
        <f t="shared" si="94"/>
        <v>LK.24-4</v>
      </c>
      <c r="D292" s="194" t="s">
        <v>942</v>
      </c>
      <c r="E292" s="213">
        <v>4</v>
      </c>
      <c r="F292" s="322"/>
      <c r="G292" s="195" t="s">
        <v>664</v>
      </c>
      <c r="H292" s="195" t="s">
        <v>665</v>
      </c>
      <c r="I292" s="196" t="s">
        <v>681</v>
      </c>
      <c r="J292" s="197">
        <f>'LK 24'!F6</f>
        <v>52.445599999999999</v>
      </c>
      <c r="K292" s="197">
        <f>'LK 24'!G6</f>
        <v>54</v>
      </c>
      <c r="L292" s="197">
        <f>'LK 24'!H6</f>
        <v>54</v>
      </c>
      <c r="M292" s="197">
        <f>'LK 24'!I6</f>
        <v>28.040625000399999</v>
      </c>
      <c r="N292" s="198">
        <f t="shared" si="92"/>
        <v>54</v>
      </c>
      <c r="O292" s="198">
        <f t="shared" si="93"/>
        <v>188.4862250004</v>
      </c>
      <c r="P292" s="221">
        <f>'LK 24'!D6</f>
        <v>63</v>
      </c>
      <c r="Q292" s="86">
        <f t="shared" si="95"/>
        <v>2.4300000000000002</v>
      </c>
    </row>
    <row r="293" spans="1:17" x14ac:dyDescent="0.2">
      <c r="A293" s="193">
        <v>5</v>
      </c>
      <c r="B293" s="90" t="s">
        <v>636</v>
      </c>
      <c r="C293" s="194" t="str">
        <f t="shared" si="94"/>
        <v>LK.24-5</v>
      </c>
      <c r="D293" s="194" t="s">
        <v>943</v>
      </c>
      <c r="E293" s="213">
        <v>4</v>
      </c>
      <c r="F293" s="322"/>
      <c r="G293" s="195" t="s">
        <v>664</v>
      </c>
      <c r="H293" s="195" t="s">
        <v>665</v>
      </c>
      <c r="I293" s="196" t="s">
        <v>681</v>
      </c>
      <c r="J293" s="197">
        <f>'LK 24'!F7</f>
        <v>52.445599999999999</v>
      </c>
      <c r="K293" s="197">
        <f>'LK 24'!G7</f>
        <v>54</v>
      </c>
      <c r="L293" s="197">
        <f>'LK 24'!H7</f>
        <v>54</v>
      </c>
      <c r="M293" s="197">
        <f>'LK 24'!I7</f>
        <v>32.130000000000003</v>
      </c>
      <c r="N293" s="198">
        <f t="shared" si="92"/>
        <v>54</v>
      </c>
      <c r="O293" s="198">
        <f t="shared" si="93"/>
        <v>192.57560000000001</v>
      </c>
      <c r="P293" s="221">
        <f>'LK 24'!D7</f>
        <v>63</v>
      </c>
      <c r="Q293" s="86">
        <f t="shared" si="95"/>
        <v>2.4300000000000002</v>
      </c>
    </row>
    <row r="294" spans="1:17" x14ac:dyDescent="0.2">
      <c r="A294" s="193">
        <v>6</v>
      </c>
      <c r="B294" s="90" t="s">
        <v>637</v>
      </c>
      <c r="C294" s="194" t="str">
        <f t="shared" si="94"/>
        <v>LK.24-6</v>
      </c>
      <c r="D294" s="194" t="s">
        <v>931</v>
      </c>
      <c r="E294" s="213">
        <v>4</v>
      </c>
      <c r="F294" s="322"/>
      <c r="G294" s="195" t="s">
        <v>664</v>
      </c>
      <c r="H294" s="195" t="s">
        <v>662</v>
      </c>
      <c r="I294" s="196" t="s">
        <v>681</v>
      </c>
      <c r="J294" s="197">
        <f>'LK 24'!F8</f>
        <v>52.445599999999999</v>
      </c>
      <c r="K294" s="197">
        <f>'LK 24'!G8</f>
        <v>54</v>
      </c>
      <c r="L294" s="197">
        <f>'LK 24'!H8</f>
        <v>54</v>
      </c>
      <c r="M294" s="197">
        <f>'LK 24'!I8</f>
        <v>32.130000000000003</v>
      </c>
      <c r="N294" s="198">
        <f t="shared" si="92"/>
        <v>54</v>
      </c>
      <c r="O294" s="198">
        <f t="shared" si="93"/>
        <v>192.57560000000001</v>
      </c>
      <c r="P294" s="221">
        <f>'LK 24'!D8</f>
        <v>63</v>
      </c>
      <c r="Q294" s="86">
        <f t="shared" si="95"/>
        <v>2.4300000000000002</v>
      </c>
    </row>
    <row r="295" spans="1:17" x14ac:dyDescent="0.2">
      <c r="A295" s="193">
        <v>7</v>
      </c>
      <c r="B295" s="90" t="s">
        <v>638</v>
      </c>
      <c r="C295" s="194" t="str">
        <f t="shared" si="94"/>
        <v>LK.24-7</v>
      </c>
      <c r="D295" s="194" t="s">
        <v>944</v>
      </c>
      <c r="E295" s="213">
        <v>4</v>
      </c>
      <c r="F295" s="323"/>
      <c r="G295" s="210" t="s">
        <v>661</v>
      </c>
      <c r="H295" s="210" t="s">
        <v>662</v>
      </c>
      <c r="I295" s="211" t="s">
        <v>681</v>
      </c>
      <c r="J295" s="197">
        <f>'LK 24'!F9</f>
        <v>52.66675</v>
      </c>
      <c r="K295" s="197">
        <f>'LK 24'!G9</f>
        <v>54</v>
      </c>
      <c r="L295" s="197">
        <f>'LK 24'!H9</f>
        <v>54</v>
      </c>
      <c r="M295" s="197">
        <f>'LK 24'!I9</f>
        <v>27.855</v>
      </c>
      <c r="N295" s="198">
        <f t="shared" si="92"/>
        <v>54</v>
      </c>
      <c r="O295" s="198">
        <f t="shared" si="93"/>
        <v>188.52175</v>
      </c>
      <c r="P295" s="221">
        <f>'LK 24'!D9</f>
        <v>91</v>
      </c>
      <c r="Q295" s="86">
        <f t="shared" si="95"/>
        <v>2.4300000000000002</v>
      </c>
    </row>
    <row r="296" spans="1:17" x14ac:dyDescent="0.2">
      <c r="A296" s="199">
        <v>8</v>
      </c>
      <c r="B296" s="90" t="s">
        <v>639</v>
      </c>
      <c r="C296" s="194" t="str">
        <f t="shared" si="94"/>
        <v>LK.24-8</v>
      </c>
      <c r="D296" s="194" t="s">
        <v>945</v>
      </c>
      <c r="E296" s="213">
        <v>4</v>
      </c>
      <c r="F296" s="321" t="s">
        <v>1125</v>
      </c>
      <c r="G296" s="210" t="s">
        <v>661</v>
      </c>
      <c r="H296" s="210" t="s">
        <v>662</v>
      </c>
      <c r="I296" s="211" t="s">
        <v>663</v>
      </c>
      <c r="J296" s="197">
        <f>'LK 24'!F10</f>
        <v>68.05865</v>
      </c>
      <c r="K296" s="197">
        <f>'LK 24'!G10</f>
        <v>69.650000000000006</v>
      </c>
      <c r="L296" s="197">
        <f>'LK 24'!H10</f>
        <v>69.650000000000006</v>
      </c>
      <c r="M296" s="197">
        <f>'LK 24'!I10</f>
        <v>37.774999999999999</v>
      </c>
      <c r="N296" s="198">
        <f t="shared" si="92"/>
        <v>69.650000000000006</v>
      </c>
      <c r="O296" s="198">
        <f t="shared" si="93"/>
        <v>245.13365000000002</v>
      </c>
      <c r="P296" s="221">
        <f>'LK 24'!D10</f>
        <v>111.47</v>
      </c>
      <c r="Q296" s="86">
        <f t="shared" si="95"/>
        <v>2.4300000000000002</v>
      </c>
    </row>
    <row r="297" spans="1:17" x14ac:dyDescent="0.2">
      <c r="A297" s="199">
        <v>9</v>
      </c>
      <c r="B297" s="90" t="s">
        <v>640</v>
      </c>
      <c r="C297" s="194" t="str">
        <f t="shared" si="94"/>
        <v>LK.24-9</v>
      </c>
      <c r="D297" s="194" t="s">
        <v>946</v>
      </c>
      <c r="E297" s="213">
        <v>4</v>
      </c>
      <c r="F297" s="322"/>
      <c r="G297" s="195" t="s">
        <v>664</v>
      </c>
      <c r="H297" s="195" t="s">
        <v>665</v>
      </c>
      <c r="I297" s="196" t="s">
        <v>663</v>
      </c>
      <c r="J297" s="197">
        <f>'LK 24'!F11</f>
        <v>67.841099999999997</v>
      </c>
      <c r="K297" s="197">
        <f>'LK 24'!G11</f>
        <v>69.650000000000006</v>
      </c>
      <c r="L297" s="197">
        <f>'LK 24'!H11</f>
        <v>69.650000000000006</v>
      </c>
      <c r="M297" s="197">
        <f>'LK 24'!I11</f>
        <v>37.969749999999998</v>
      </c>
      <c r="N297" s="198">
        <f t="shared" si="92"/>
        <v>69.650000000000006</v>
      </c>
      <c r="O297" s="198">
        <f t="shared" si="93"/>
        <v>245.11085000000003</v>
      </c>
      <c r="P297" s="221">
        <f>'LK 24'!D11</f>
        <v>79.63</v>
      </c>
      <c r="Q297" s="86">
        <f t="shared" si="95"/>
        <v>2.4300000000000002</v>
      </c>
    </row>
    <row r="298" spans="1:17" x14ac:dyDescent="0.2">
      <c r="A298" s="199">
        <v>10</v>
      </c>
      <c r="B298" s="90" t="s">
        <v>641</v>
      </c>
      <c r="C298" s="194" t="str">
        <f t="shared" si="94"/>
        <v>LK.24-10</v>
      </c>
      <c r="D298" s="194" t="s">
        <v>947</v>
      </c>
      <c r="E298" s="213">
        <v>4</v>
      </c>
      <c r="F298" s="322"/>
      <c r="G298" s="195" t="s">
        <v>664</v>
      </c>
      <c r="H298" s="195" t="s">
        <v>665</v>
      </c>
      <c r="I298" s="196" t="s">
        <v>663</v>
      </c>
      <c r="J298" s="197">
        <f>'LK 24'!F12</f>
        <v>67.841099999999997</v>
      </c>
      <c r="K298" s="197">
        <f>'LK 24'!G12</f>
        <v>69.650000000000006</v>
      </c>
      <c r="L298" s="197">
        <f>'LK 24'!H12</f>
        <v>69.650000000000006</v>
      </c>
      <c r="M298" s="197">
        <f>'LK 24'!I12</f>
        <v>42.524999999999999</v>
      </c>
      <c r="N298" s="198">
        <f t="shared" si="92"/>
        <v>69.650000000000006</v>
      </c>
      <c r="O298" s="198">
        <f t="shared" si="93"/>
        <v>249.66610000000003</v>
      </c>
      <c r="P298" s="221">
        <f>'LK 24'!D12</f>
        <v>79.63</v>
      </c>
      <c r="Q298" s="86">
        <f t="shared" si="95"/>
        <v>2.4300000000000002</v>
      </c>
    </row>
    <row r="299" spans="1:17" x14ac:dyDescent="0.2">
      <c r="A299" s="199">
        <v>11</v>
      </c>
      <c r="B299" s="90" t="s">
        <v>642</v>
      </c>
      <c r="C299" s="194" t="str">
        <f t="shared" si="94"/>
        <v>LK.24-11</v>
      </c>
      <c r="D299" s="194" t="s">
        <v>948</v>
      </c>
      <c r="E299" s="213">
        <v>4</v>
      </c>
      <c r="F299" s="322"/>
      <c r="G299" s="195" t="s">
        <v>664</v>
      </c>
      <c r="H299" s="195" t="s">
        <v>662</v>
      </c>
      <c r="I299" s="196" t="s">
        <v>663</v>
      </c>
      <c r="J299" s="197">
        <f>'LK 24'!F13</f>
        <v>67.841099999999997</v>
      </c>
      <c r="K299" s="197">
        <f>'LK 24'!G13</f>
        <v>69.650000000000006</v>
      </c>
      <c r="L299" s="197">
        <f>'LK 24'!H13</f>
        <v>69.650000000000006</v>
      </c>
      <c r="M299" s="197">
        <f>'LK 24'!I13</f>
        <v>42.524999999999999</v>
      </c>
      <c r="N299" s="198">
        <f t="shared" si="92"/>
        <v>69.650000000000006</v>
      </c>
      <c r="O299" s="198">
        <f t="shared" si="93"/>
        <v>249.66610000000003</v>
      </c>
      <c r="P299" s="221">
        <f>'LK 24'!D13</f>
        <v>79.63</v>
      </c>
      <c r="Q299" s="86">
        <f t="shared" si="95"/>
        <v>2.4300000000000002</v>
      </c>
    </row>
    <row r="300" spans="1:17" x14ac:dyDescent="0.2">
      <c r="A300" s="199">
        <v>12</v>
      </c>
      <c r="B300" s="90" t="s">
        <v>643</v>
      </c>
      <c r="C300" s="194" t="str">
        <f t="shared" si="94"/>
        <v>LK.24-12</v>
      </c>
      <c r="D300" s="194" t="s">
        <v>949</v>
      </c>
      <c r="E300" s="213">
        <v>4</v>
      </c>
      <c r="F300" s="322"/>
      <c r="G300" s="195" t="s">
        <v>664</v>
      </c>
      <c r="H300" s="195" t="s">
        <v>683</v>
      </c>
      <c r="I300" s="196" t="s">
        <v>663</v>
      </c>
      <c r="J300" s="197">
        <f>'LK 24'!F14</f>
        <v>67.841099999999997</v>
      </c>
      <c r="K300" s="197">
        <f>'LK 24'!G14</f>
        <v>69.650000000000006</v>
      </c>
      <c r="L300" s="197">
        <f>'LK 24'!H14</f>
        <v>69.650000000000006</v>
      </c>
      <c r="M300" s="197">
        <f>'LK 24'!I14</f>
        <v>37.969749999999998</v>
      </c>
      <c r="N300" s="198">
        <f t="shared" si="92"/>
        <v>69.650000000000006</v>
      </c>
      <c r="O300" s="198">
        <f t="shared" si="93"/>
        <v>245.11085000000003</v>
      </c>
      <c r="P300" s="221">
        <f>'LK 24'!D14</f>
        <v>79.63</v>
      </c>
      <c r="Q300" s="86">
        <f t="shared" si="95"/>
        <v>2.4300000000000002</v>
      </c>
    </row>
    <row r="301" spans="1:17" ht="13.5" thickBot="1" x14ac:dyDescent="0.25">
      <c r="A301" s="199">
        <v>13</v>
      </c>
      <c r="B301" s="90" t="s">
        <v>644</v>
      </c>
      <c r="C301" s="194" t="str">
        <f t="shared" si="94"/>
        <v>LK.24-13</v>
      </c>
      <c r="D301" s="194" t="s">
        <v>950</v>
      </c>
      <c r="E301" s="213">
        <v>4</v>
      </c>
      <c r="F301" s="323"/>
      <c r="G301" s="210" t="s">
        <v>661</v>
      </c>
      <c r="H301" s="210" t="s">
        <v>662</v>
      </c>
      <c r="I301" s="211" t="s">
        <v>663</v>
      </c>
      <c r="J301" s="197">
        <f>'LK 24'!F15</f>
        <v>68.05865</v>
      </c>
      <c r="K301" s="197">
        <f>'LK 24'!G15</f>
        <v>69.650000000000006</v>
      </c>
      <c r="L301" s="197">
        <f>'LK 24'!H15</f>
        <v>69.650000000000006</v>
      </c>
      <c r="M301" s="197">
        <f>'LK 24'!I15</f>
        <v>37.774999999999999</v>
      </c>
      <c r="N301" s="198">
        <f t="shared" si="92"/>
        <v>69.650000000000006</v>
      </c>
      <c r="O301" s="198">
        <f t="shared" si="93"/>
        <v>245.13365000000002</v>
      </c>
      <c r="P301" s="221">
        <f>'LK 24'!D15</f>
        <v>111.49</v>
      </c>
      <c r="Q301" s="86">
        <f t="shared" si="95"/>
        <v>2.4300000000000002</v>
      </c>
    </row>
    <row r="302" spans="1:17" x14ac:dyDescent="0.2">
      <c r="A302" s="189"/>
      <c r="B302" s="324" t="s">
        <v>93</v>
      </c>
      <c r="C302" s="325"/>
      <c r="D302" s="325"/>
      <c r="E302" s="326"/>
      <c r="F302" s="216"/>
      <c r="G302" s="190"/>
      <c r="H302" s="190"/>
      <c r="I302" s="191"/>
      <c r="J302" s="192">
        <f>SUM(J303:J317)</f>
        <v>962.30429495999999</v>
      </c>
      <c r="K302" s="192">
        <f>SUM(K303:K317)</f>
        <v>998.01231752000001</v>
      </c>
      <c r="L302" s="192">
        <f>SUM(L303:L317)</f>
        <v>998.01231752000001</v>
      </c>
      <c r="M302" s="192">
        <f>SUM(M303:M317)</f>
        <v>576.69344533000003</v>
      </c>
      <c r="N302" s="192">
        <f>MAX(J302:M302)</f>
        <v>998.01231752000001</v>
      </c>
      <c r="O302" s="192">
        <f>SUM(O303:O317)</f>
        <v>3535.0223753300006</v>
      </c>
      <c r="P302" s="220">
        <f>+SUM(P303:P317)</f>
        <v>1221.6299999999999</v>
      </c>
      <c r="Q302" s="223">
        <f>+SUM(Q303:Q317)</f>
        <v>36.450000000000003</v>
      </c>
    </row>
    <row r="303" spans="1:17" x14ac:dyDescent="0.2">
      <c r="A303" s="193">
        <v>1</v>
      </c>
      <c r="B303" s="90" t="s">
        <v>491</v>
      </c>
      <c r="C303" s="194" t="str">
        <f>+B303</f>
        <v>LK.25.1</v>
      </c>
      <c r="D303" s="194" t="s">
        <v>952</v>
      </c>
      <c r="E303" s="213">
        <v>4</v>
      </c>
      <c r="F303" s="321" t="s">
        <v>1126</v>
      </c>
      <c r="G303" s="210" t="s">
        <v>661</v>
      </c>
      <c r="H303" s="210" t="s">
        <v>662</v>
      </c>
      <c r="I303" s="211" t="s">
        <v>681</v>
      </c>
      <c r="J303" s="197">
        <f>'LK 25'!F3</f>
        <v>106.5386503</v>
      </c>
      <c r="K303" s="197">
        <f>'LK 25'!G3</f>
        <v>114.7405758</v>
      </c>
      <c r="L303" s="197">
        <f>'LK 25'!H3</f>
        <v>114.7405758</v>
      </c>
      <c r="M303" s="197">
        <f>'LK 25'!I3</f>
        <v>74.803791860000004</v>
      </c>
      <c r="N303" s="198">
        <f t="shared" ref="N303:N317" si="96">+MAX(J303:M303)</f>
        <v>114.7405758</v>
      </c>
      <c r="O303" s="198">
        <f t="shared" ref="O303:O317" si="97">+SUM(J303:M303)</f>
        <v>410.82359375999999</v>
      </c>
      <c r="P303" s="221">
        <f>'LK 25'!D3</f>
        <v>139.88999999999999</v>
      </c>
      <c r="Q303" s="86">
        <f>0.81*3</f>
        <v>2.4300000000000002</v>
      </c>
    </row>
    <row r="304" spans="1:17" x14ac:dyDescent="0.2">
      <c r="A304" s="193">
        <v>2</v>
      </c>
      <c r="B304" s="90" t="s">
        <v>492</v>
      </c>
      <c r="C304" s="194" t="str">
        <f t="shared" ref="C304:C317" si="98">+B304</f>
        <v>LK.25.2</v>
      </c>
      <c r="D304" s="194" t="s">
        <v>953</v>
      </c>
      <c r="E304" s="213">
        <v>4</v>
      </c>
      <c r="F304" s="322"/>
      <c r="G304" s="195" t="s">
        <v>664</v>
      </c>
      <c r="H304" s="195" t="s">
        <v>665</v>
      </c>
      <c r="I304" s="196" t="s">
        <v>681</v>
      </c>
      <c r="J304" s="197">
        <f>'LK 25'!F4</f>
        <v>68.191100000000006</v>
      </c>
      <c r="K304" s="197">
        <f>'LK 25'!G4</f>
        <v>70</v>
      </c>
      <c r="L304" s="197">
        <f>'LK 25'!H4</f>
        <v>70</v>
      </c>
      <c r="M304" s="197">
        <f>'LK 25'!I4</f>
        <v>41.475000000000001</v>
      </c>
      <c r="N304" s="198">
        <f t="shared" si="96"/>
        <v>70</v>
      </c>
      <c r="O304" s="198">
        <f t="shared" si="97"/>
        <v>249.6661</v>
      </c>
      <c r="P304" s="221">
        <f>'LK 25'!D4</f>
        <v>80</v>
      </c>
      <c r="Q304" s="86">
        <f t="shared" ref="Q304:Q317" si="99">0.81*3</f>
        <v>2.4300000000000002</v>
      </c>
    </row>
    <row r="305" spans="1:17" x14ac:dyDescent="0.2">
      <c r="A305" s="193">
        <v>3</v>
      </c>
      <c r="B305" s="90" t="s">
        <v>493</v>
      </c>
      <c r="C305" s="194" t="str">
        <f t="shared" si="98"/>
        <v>LK.25.3</v>
      </c>
      <c r="D305" s="194" t="s">
        <v>954</v>
      </c>
      <c r="E305" s="213">
        <v>4</v>
      </c>
      <c r="F305" s="322"/>
      <c r="G305" s="195" t="s">
        <v>664</v>
      </c>
      <c r="H305" s="195" t="s">
        <v>665</v>
      </c>
      <c r="I305" s="196" t="s">
        <v>681</v>
      </c>
      <c r="J305" s="197">
        <f>'LK 25'!F5</f>
        <v>68.191100000000006</v>
      </c>
      <c r="K305" s="197">
        <f>'LK 25'!G5</f>
        <v>70</v>
      </c>
      <c r="L305" s="197">
        <f>'LK 25'!H5</f>
        <v>70</v>
      </c>
      <c r="M305" s="197">
        <f>'LK 25'!I5</f>
        <v>41.475000000000001</v>
      </c>
      <c r="N305" s="198">
        <f t="shared" si="96"/>
        <v>70</v>
      </c>
      <c r="O305" s="198">
        <f t="shared" si="97"/>
        <v>249.6661</v>
      </c>
      <c r="P305" s="221">
        <f>'LK 25'!D5</f>
        <v>80</v>
      </c>
      <c r="Q305" s="86">
        <f t="shared" si="99"/>
        <v>2.4300000000000002</v>
      </c>
    </row>
    <row r="306" spans="1:17" x14ac:dyDescent="0.2">
      <c r="A306" s="193">
        <v>4</v>
      </c>
      <c r="B306" s="90" t="s">
        <v>494</v>
      </c>
      <c r="C306" s="194" t="str">
        <f t="shared" si="98"/>
        <v>LK.25.4</v>
      </c>
      <c r="D306" s="194" t="s">
        <v>955</v>
      </c>
      <c r="E306" s="213">
        <v>4</v>
      </c>
      <c r="F306" s="322"/>
      <c r="G306" s="195" t="s">
        <v>664</v>
      </c>
      <c r="H306" s="195" t="s">
        <v>665</v>
      </c>
      <c r="I306" s="196" t="s">
        <v>681</v>
      </c>
      <c r="J306" s="197">
        <f>'LK 25'!F6</f>
        <v>68.191100000000006</v>
      </c>
      <c r="K306" s="197">
        <f>'LK 25'!G6</f>
        <v>70</v>
      </c>
      <c r="L306" s="197">
        <f>'LK 25'!H6</f>
        <v>70</v>
      </c>
      <c r="M306" s="197">
        <f>'LK 25'!I6</f>
        <v>36.905500000000004</v>
      </c>
      <c r="N306" s="198">
        <f t="shared" si="96"/>
        <v>70</v>
      </c>
      <c r="O306" s="198">
        <f t="shared" si="97"/>
        <v>245.09660000000002</v>
      </c>
      <c r="P306" s="221">
        <f>'LK 25'!D6</f>
        <v>80</v>
      </c>
      <c r="Q306" s="86">
        <f t="shared" si="99"/>
        <v>2.4300000000000002</v>
      </c>
    </row>
    <row r="307" spans="1:17" x14ac:dyDescent="0.2">
      <c r="A307" s="193">
        <v>5</v>
      </c>
      <c r="B307" s="90" t="s">
        <v>495</v>
      </c>
      <c r="C307" s="194" t="str">
        <f t="shared" si="98"/>
        <v>LK.25.5</v>
      </c>
      <c r="D307" s="194" t="s">
        <v>956</v>
      </c>
      <c r="E307" s="213">
        <v>4</v>
      </c>
      <c r="F307" s="322"/>
      <c r="G307" s="195" t="s">
        <v>664</v>
      </c>
      <c r="H307" s="195" t="s">
        <v>665</v>
      </c>
      <c r="I307" s="196" t="s">
        <v>681</v>
      </c>
      <c r="J307" s="197">
        <f>'LK 25'!F7</f>
        <v>68.191100000000006</v>
      </c>
      <c r="K307" s="197">
        <f>'LK 25'!G7</f>
        <v>70</v>
      </c>
      <c r="L307" s="197">
        <f>'LK 25'!H7</f>
        <v>70</v>
      </c>
      <c r="M307" s="197">
        <f>'LK 25'!I7</f>
        <v>36.919750000000001</v>
      </c>
      <c r="N307" s="198">
        <f t="shared" si="96"/>
        <v>70</v>
      </c>
      <c r="O307" s="198">
        <f t="shared" si="97"/>
        <v>245.11085</v>
      </c>
      <c r="P307" s="221">
        <f>'LK 25'!D7</f>
        <v>80</v>
      </c>
      <c r="Q307" s="86">
        <f t="shared" si="99"/>
        <v>2.4300000000000002</v>
      </c>
    </row>
    <row r="308" spans="1:17" x14ac:dyDescent="0.2">
      <c r="A308" s="193">
        <v>6</v>
      </c>
      <c r="B308" s="90" t="s">
        <v>496</v>
      </c>
      <c r="C308" s="194" t="str">
        <f t="shared" si="98"/>
        <v>LK.25.6</v>
      </c>
      <c r="D308" s="194" t="s">
        <v>957</v>
      </c>
      <c r="E308" s="213">
        <v>4</v>
      </c>
      <c r="F308" s="322"/>
      <c r="G308" s="195" t="s">
        <v>664</v>
      </c>
      <c r="H308" s="195" t="s">
        <v>662</v>
      </c>
      <c r="I308" s="196" t="s">
        <v>681</v>
      </c>
      <c r="J308" s="197">
        <f>'LK 25'!F8</f>
        <v>68.191100000000006</v>
      </c>
      <c r="K308" s="197">
        <f>'LK 25'!G8</f>
        <v>70</v>
      </c>
      <c r="L308" s="197">
        <f>'LK 25'!H8</f>
        <v>70</v>
      </c>
      <c r="M308" s="197">
        <f>'LK 25'!I8</f>
        <v>41.475000000000001</v>
      </c>
      <c r="N308" s="198">
        <f t="shared" si="96"/>
        <v>70</v>
      </c>
      <c r="O308" s="198">
        <f t="shared" si="97"/>
        <v>249.6661</v>
      </c>
      <c r="P308" s="221">
        <f>'LK 25'!D8</f>
        <v>80</v>
      </c>
      <c r="Q308" s="86">
        <f t="shared" si="99"/>
        <v>2.4300000000000002</v>
      </c>
    </row>
    <row r="309" spans="1:17" x14ac:dyDescent="0.2">
      <c r="A309" s="193">
        <v>7</v>
      </c>
      <c r="B309" s="90" t="s">
        <v>497</v>
      </c>
      <c r="C309" s="194" t="str">
        <f t="shared" si="98"/>
        <v>LK.25.7</v>
      </c>
      <c r="D309" s="194" t="s">
        <v>958</v>
      </c>
      <c r="E309" s="213">
        <v>4</v>
      </c>
      <c r="F309" s="323"/>
      <c r="G309" s="210" t="s">
        <v>661</v>
      </c>
      <c r="H309" s="210" t="s">
        <v>662</v>
      </c>
      <c r="I309" s="211" t="s">
        <v>681</v>
      </c>
      <c r="J309" s="197">
        <f>'LK 25'!F9</f>
        <v>68.409899999999993</v>
      </c>
      <c r="K309" s="197">
        <f>'LK 25'!G9</f>
        <v>70</v>
      </c>
      <c r="L309" s="197">
        <f>'LK 25'!H9</f>
        <v>70</v>
      </c>
      <c r="M309" s="197">
        <f>'LK 25'!I9</f>
        <v>36.809824999999996</v>
      </c>
      <c r="N309" s="198">
        <f t="shared" si="96"/>
        <v>70</v>
      </c>
      <c r="O309" s="198">
        <f t="shared" si="97"/>
        <v>245.21972499999998</v>
      </c>
      <c r="P309" s="221">
        <f>'LK 25'!D9</f>
        <v>112</v>
      </c>
      <c r="Q309" s="86">
        <f t="shared" si="99"/>
        <v>2.4300000000000002</v>
      </c>
    </row>
    <row r="310" spans="1:17" x14ac:dyDescent="0.2">
      <c r="A310" s="199">
        <v>8</v>
      </c>
      <c r="B310" s="90" t="s">
        <v>498</v>
      </c>
      <c r="C310" s="194" t="str">
        <f t="shared" si="98"/>
        <v>LK.25.8</v>
      </c>
      <c r="D310" s="194" t="s">
        <v>959</v>
      </c>
      <c r="E310" s="213">
        <v>4</v>
      </c>
      <c r="F310" s="321" t="s">
        <v>1127</v>
      </c>
      <c r="G310" s="210" t="s">
        <v>661</v>
      </c>
      <c r="H310" s="210" t="s">
        <v>662</v>
      </c>
      <c r="I310" s="211" t="s">
        <v>663</v>
      </c>
      <c r="J310" s="197">
        <f>'LK 25'!F10</f>
        <v>52.681750000000001</v>
      </c>
      <c r="K310" s="197">
        <f>'LK 25'!G10</f>
        <v>54</v>
      </c>
      <c r="L310" s="197">
        <f>'LK 25'!H10</f>
        <v>54</v>
      </c>
      <c r="M310" s="197">
        <f>'LK 25'!I10</f>
        <v>27.855</v>
      </c>
      <c r="N310" s="198">
        <f t="shared" si="96"/>
        <v>54</v>
      </c>
      <c r="O310" s="198">
        <f t="shared" si="97"/>
        <v>188.53674999999998</v>
      </c>
      <c r="P310" s="221">
        <f>'LK 25'!D10</f>
        <v>91</v>
      </c>
      <c r="Q310" s="86">
        <f t="shared" si="99"/>
        <v>2.4300000000000002</v>
      </c>
    </row>
    <row r="311" spans="1:17" x14ac:dyDescent="0.2">
      <c r="A311" s="199">
        <v>9</v>
      </c>
      <c r="B311" s="90" t="s">
        <v>499</v>
      </c>
      <c r="C311" s="194" t="str">
        <f t="shared" si="98"/>
        <v>LK.25.9</v>
      </c>
      <c r="D311" s="194" t="s">
        <v>961</v>
      </c>
      <c r="E311" s="213">
        <v>4</v>
      </c>
      <c r="F311" s="322"/>
      <c r="G311" s="195" t="s">
        <v>664</v>
      </c>
      <c r="H311" s="195" t="s">
        <v>665</v>
      </c>
      <c r="I311" s="196" t="s">
        <v>663</v>
      </c>
      <c r="J311" s="197">
        <f>'LK 25'!F11</f>
        <v>52.445599999999999</v>
      </c>
      <c r="K311" s="197">
        <f>'LK 25'!G11</f>
        <v>54</v>
      </c>
      <c r="L311" s="197">
        <f>'LK 25'!H11</f>
        <v>54</v>
      </c>
      <c r="M311" s="197">
        <f>'LK 25'!I11</f>
        <v>32.130000000000003</v>
      </c>
      <c r="N311" s="198">
        <f t="shared" si="96"/>
        <v>54</v>
      </c>
      <c r="O311" s="198">
        <f t="shared" si="97"/>
        <v>192.57560000000001</v>
      </c>
      <c r="P311" s="221">
        <f>'LK 25'!D11</f>
        <v>63</v>
      </c>
      <c r="Q311" s="86">
        <f t="shared" si="99"/>
        <v>2.4300000000000002</v>
      </c>
    </row>
    <row r="312" spans="1:17" x14ac:dyDescent="0.2">
      <c r="A312" s="199">
        <v>10</v>
      </c>
      <c r="B312" s="90" t="s">
        <v>500</v>
      </c>
      <c r="C312" s="194" t="str">
        <f t="shared" si="98"/>
        <v>LK.25.10</v>
      </c>
      <c r="D312" s="194" t="s">
        <v>962</v>
      </c>
      <c r="E312" s="213">
        <v>4</v>
      </c>
      <c r="F312" s="322"/>
      <c r="G312" s="195" t="s">
        <v>664</v>
      </c>
      <c r="H312" s="195" t="s">
        <v>665</v>
      </c>
      <c r="I312" s="196" t="s">
        <v>663</v>
      </c>
      <c r="J312" s="197">
        <f>'LK 25'!F12</f>
        <v>52.445599999999999</v>
      </c>
      <c r="K312" s="197">
        <f>'LK 25'!G12</f>
        <v>54</v>
      </c>
      <c r="L312" s="197">
        <f>'LK 25'!H12</f>
        <v>54</v>
      </c>
      <c r="M312" s="197">
        <f>'LK 25'!I12</f>
        <v>32.130000000000003</v>
      </c>
      <c r="N312" s="198">
        <f t="shared" si="96"/>
        <v>54</v>
      </c>
      <c r="O312" s="198">
        <f t="shared" si="97"/>
        <v>192.57560000000001</v>
      </c>
      <c r="P312" s="221">
        <f>'LK 25'!D12</f>
        <v>63</v>
      </c>
      <c r="Q312" s="86">
        <f t="shared" si="99"/>
        <v>2.4300000000000002</v>
      </c>
    </row>
    <row r="313" spans="1:17" x14ac:dyDescent="0.2">
      <c r="A313" s="199">
        <v>11</v>
      </c>
      <c r="B313" s="90" t="s">
        <v>501</v>
      </c>
      <c r="C313" s="194" t="str">
        <f t="shared" si="98"/>
        <v>LK.25.11</v>
      </c>
      <c r="D313" s="194" t="s">
        <v>963</v>
      </c>
      <c r="E313" s="213">
        <v>4</v>
      </c>
      <c r="F313" s="322"/>
      <c r="G313" s="195" t="s">
        <v>664</v>
      </c>
      <c r="H313" s="195" t="s">
        <v>662</v>
      </c>
      <c r="I313" s="196" t="s">
        <v>663</v>
      </c>
      <c r="J313" s="197">
        <f>'LK 25'!F13</f>
        <v>52.445599999999999</v>
      </c>
      <c r="K313" s="197">
        <f>'LK 25'!G13</f>
        <v>54</v>
      </c>
      <c r="L313" s="197">
        <f>'LK 25'!H13</f>
        <v>54</v>
      </c>
      <c r="M313" s="197">
        <f>'LK 25'!I13</f>
        <v>28.040624999999999</v>
      </c>
      <c r="N313" s="198">
        <f t="shared" si="96"/>
        <v>54</v>
      </c>
      <c r="O313" s="198">
        <f t="shared" si="97"/>
        <v>188.48622500000002</v>
      </c>
      <c r="P313" s="221">
        <f>'LK 25'!D13</f>
        <v>63</v>
      </c>
      <c r="Q313" s="86">
        <f t="shared" si="99"/>
        <v>2.4300000000000002</v>
      </c>
    </row>
    <row r="314" spans="1:17" x14ac:dyDescent="0.2">
      <c r="A314" s="199">
        <v>12</v>
      </c>
      <c r="B314" s="90" t="s">
        <v>502</v>
      </c>
      <c r="C314" s="194" t="str">
        <f t="shared" si="98"/>
        <v>LK.25.12</v>
      </c>
      <c r="D314" s="194" t="s">
        <v>964</v>
      </c>
      <c r="E314" s="213">
        <v>4</v>
      </c>
      <c r="F314" s="322"/>
      <c r="G314" s="195" t="s">
        <v>664</v>
      </c>
      <c r="H314" s="195" t="s">
        <v>683</v>
      </c>
      <c r="I314" s="196" t="s">
        <v>663</v>
      </c>
      <c r="J314" s="197">
        <f>'LK 25'!F14</f>
        <v>52.445599999999999</v>
      </c>
      <c r="K314" s="197">
        <f>'LK 25'!G14</f>
        <v>54</v>
      </c>
      <c r="L314" s="197">
        <f>'LK 25'!H14</f>
        <v>54</v>
      </c>
      <c r="M314" s="197">
        <f>'LK 25'!I14</f>
        <v>28.040624999999999</v>
      </c>
      <c r="N314" s="198">
        <f t="shared" si="96"/>
        <v>54</v>
      </c>
      <c r="O314" s="198">
        <f t="shared" si="97"/>
        <v>188.48622500000002</v>
      </c>
      <c r="P314" s="221">
        <f>'LK 25'!D14</f>
        <v>63</v>
      </c>
      <c r="Q314" s="86">
        <f t="shared" si="99"/>
        <v>2.4300000000000002</v>
      </c>
    </row>
    <row r="315" spans="1:17" x14ac:dyDescent="0.2">
      <c r="A315" s="199">
        <v>13</v>
      </c>
      <c r="B315" s="90" t="s">
        <v>503</v>
      </c>
      <c r="C315" s="194" t="str">
        <f t="shared" si="98"/>
        <v>LK.25.13</v>
      </c>
      <c r="D315" s="194" t="s">
        <v>965</v>
      </c>
      <c r="E315" s="213">
        <v>4</v>
      </c>
      <c r="F315" s="322"/>
      <c r="G315" s="195" t="s">
        <v>664</v>
      </c>
      <c r="H315" s="195" t="s">
        <v>842</v>
      </c>
      <c r="I315" s="196" t="s">
        <v>663</v>
      </c>
      <c r="J315" s="197">
        <f>'LK 25'!F15</f>
        <v>52.445599999999999</v>
      </c>
      <c r="K315" s="197">
        <f>'LK 25'!G15</f>
        <v>54</v>
      </c>
      <c r="L315" s="197">
        <f>'LK 25'!H15</f>
        <v>54</v>
      </c>
      <c r="M315" s="197">
        <f>'LK 25'!I15</f>
        <v>32.130000000000003</v>
      </c>
      <c r="N315" s="198">
        <f t="shared" si="96"/>
        <v>54</v>
      </c>
      <c r="O315" s="198">
        <f t="shared" si="97"/>
        <v>192.57560000000001</v>
      </c>
      <c r="P315" s="221">
        <f>'LK 25'!D15</f>
        <v>63</v>
      </c>
      <c r="Q315" s="86">
        <f t="shared" si="99"/>
        <v>2.4300000000000002</v>
      </c>
    </row>
    <row r="316" spans="1:17" x14ac:dyDescent="0.2">
      <c r="A316" s="199">
        <v>14</v>
      </c>
      <c r="B316" s="90" t="s">
        <v>504</v>
      </c>
      <c r="C316" s="194" t="str">
        <f t="shared" si="98"/>
        <v>LK.25.14</v>
      </c>
      <c r="D316" s="194" t="s">
        <v>966</v>
      </c>
      <c r="E316" s="213">
        <v>4</v>
      </c>
      <c r="F316" s="322"/>
      <c r="G316" s="195" t="s">
        <v>664</v>
      </c>
      <c r="H316" s="195" t="s">
        <v>856</v>
      </c>
      <c r="I316" s="196" t="s">
        <v>663</v>
      </c>
      <c r="J316" s="197">
        <f>'LK 25'!F16</f>
        <v>52.445599999999999</v>
      </c>
      <c r="K316" s="197">
        <f>'LK 25'!G16</f>
        <v>54</v>
      </c>
      <c r="L316" s="197">
        <f>'LK 25'!H16</f>
        <v>54</v>
      </c>
      <c r="M316" s="197">
        <f>'LK 25'!I16</f>
        <v>32.130000000000003</v>
      </c>
      <c r="N316" s="198">
        <f t="shared" si="96"/>
        <v>54</v>
      </c>
      <c r="O316" s="198">
        <f t="shared" si="97"/>
        <v>192.57560000000001</v>
      </c>
      <c r="P316" s="221">
        <f>'LK 25'!D16</f>
        <v>63</v>
      </c>
      <c r="Q316" s="86">
        <f t="shared" si="99"/>
        <v>2.4300000000000002</v>
      </c>
    </row>
    <row r="317" spans="1:17" ht="13.5" thickBot="1" x14ac:dyDescent="0.25">
      <c r="A317" s="199">
        <v>15</v>
      </c>
      <c r="B317" s="90" t="s">
        <v>505</v>
      </c>
      <c r="C317" s="194" t="str">
        <f t="shared" si="98"/>
        <v>LK.25.15</v>
      </c>
      <c r="D317" s="194" t="s">
        <v>967</v>
      </c>
      <c r="E317" s="213">
        <v>4</v>
      </c>
      <c r="F317" s="323"/>
      <c r="G317" s="210" t="s">
        <v>661</v>
      </c>
      <c r="H317" s="210" t="s">
        <v>662</v>
      </c>
      <c r="I317" s="211" t="s">
        <v>663</v>
      </c>
      <c r="J317" s="197">
        <f>'LK 25'!F17</f>
        <v>79.044894659999997</v>
      </c>
      <c r="K317" s="197">
        <f>'LK 25'!G17</f>
        <v>85.271741719999994</v>
      </c>
      <c r="L317" s="197">
        <f>'LK 25'!H17</f>
        <v>85.271741719999994</v>
      </c>
      <c r="M317" s="197">
        <f>'LK 25'!I17</f>
        <v>54.373328469999997</v>
      </c>
      <c r="N317" s="198">
        <f t="shared" si="96"/>
        <v>85.271741719999994</v>
      </c>
      <c r="O317" s="198">
        <f t="shared" si="97"/>
        <v>303.96170656999999</v>
      </c>
      <c r="P317" s="221">
        <f>'LK 25'!D17</f>
        <v>100.74</v>
      </c>
      <c r="Q317" s="86">
        <f t="shared" si="99"/>
        <v>2.4300000000000002</v>
      </c>
    </row>
    <row r="318" spans="1:17" x14ac:dyDescent="0.2">
      <c r="A318" s="189"/>
      <c r="B318" s="324" t="s">
        <v>96</v>
      </c>
      <c r="C318" s="325"/>
      <c r="D318" s="325"/>
      <c r="E318" s="326"/>
      <c r="F318" s="216"/>
      <c r="G318" s="190"/>
      <c r="H318" s="190"/>
      <c r="I318" s="191"/>
      <c r="J318" s="192">
        <f>SUM(J319:J333)</f>
        <v>963.21238219999987</v>
      </c>
      <c r="K318" s="192">
        <f>SUM(K319:K333)</f>
        <v>999.26238219999993</v>
      </c>
      <c r="L318" s="192">
        <f>SUM(L319:L333)</f>
        <v>999.26238219999993</v>
      </c>
      <c r="M318" s="192">
        <f>SUM(M319:M333)</f>
        <v>577.76238220000005</v>
      </c>
      <c r="N318" s="192">
        <f>MAX(J318:M318)</f>
        <v>999.26238219999993</v>
      </c>
      <c r="O318" s="192">
        <f>SUM(O319:O333)</f>
        <v>3539.4995288</v>
      </c>
      <c r="P318" s="220">
        <f>+SUM(P319:P333)</f>
        <v>1225.6600000000001</v>
      </c>
      <c r="Q318" s="223">
        <f>+SUM(Q319:Q333)</f>
        <v>36.450000000000003</v>
      </c>
    </row>
    <row r="319" spans="1:17" x14ac:dyDescent="0.2">
      <c r="A319" s="193">
        <v>1</v>
      </c>
      <c r="B319" s="90" t="s">
        <v>506</v>
      </c>
      <c r="C319" s="194" t="str">
        <f>+B319</f>
        <v>LK.26.1</v>
      </c>
      <c r="D319" s="194" t="s">
        <v>969</v>
      </c>
      <c r="E319" s="213">
        <v>4</v>
      </c>
      <c r="F319" s="321" t="s">
        <v>1128</v>
      </c>
      <c r="G319" s="210" t="s">
        <v>661</v>
      </c>
      <c r="H319" s="210" t="s">
        <v>662</v>
      </c>
      <c r="I319" s="211" t="s">
        <v>681</v>
      </c>
      <c r="J319" s="197">
        <f>'LK 26'!F3</f>
        <v>107.71238219999999</v>
      </c>
      <c r="K319" s="197">
        <f>'LK 26'!G3</f>
        <v>115.96238219999999</v>
      </c>
      <c r="L319" s="197">
        <f>'LK 26'!H3</f>
        <v>115.96238219999999</v>
      </c>
      <c r="M319" s="197">
        <f>'LK 26'!I3</f>
        <v>75.962382199999993</v>
      </c>
      <c r="N319" s="198">
        <f t="shared" ref="N319:N333" si="100">+MAX(J319:M319)</f>
        <v>115.96238219999999</v>
      </c>
      <c r="O319" s="198">
        <f t="shared" ref="O319:O333" si="101">+SUM(J319:M319)</f>
        <v>415.59952879999997</v>
      </c>
      <c r="P319" s="221">
        <f>'LK 26'!D3</f>
        <v>142.16999999999999</v>
      </c>
      <c r="Q319" s="86">
        <f>0.81*3</f>
        <v>2.4300000000000002</v>
      </c>
    </row>
    <row r="320" spans="1:17" x14ac:dyDescent="0.2">
      <c r="A320" s="193">
        <v>2</v>
      </c>
      <c r="B320" s="90" t="s">
        <v>507</v>
      </c>
      <c r="C320" s="194" t="str">
        <f t="shared" ref="C320:C333" si="102">+B320</f>
        <v>LK.26.2</v>
      </c>
      <c r="D320" s="194" t="s">
        <v>960</v>
      </c>
      <c r="E320" s="213">
        <v>4</v>
      </c>
      <c r="F320" s="322"/>
      <c r="G320" s="195" t="s">
        <v>664</v>
      </c>
      <c r="H320" s="195" t="s">
        <v>665</v>
      </c>
      <c r="I320" s="196" t="s">
        <v>681</v>
      </c>
      <c r="J320" s="197">
        <f>'LK 26'!F4</f>
        <v>68.2</v>
      </c>
      <c r="K320" s="197">
        <f>'LK 26'!G4</f>
        <v>70</v>
      </c>
      <c r="L320" s="197">
        <f>'LK 26'!H4</f>
        <v>70</v>
      </c>
      <c r="M320" s="197">
        <f>'LK 26'!I4</f>
        <v>41.5</v>
      </c>
      <c r="N320" s="198">
        <f t="shared" si="100"/>
        <v>70</v>
      </c>
      <c r="O320" s="198">
        <f t="shared" si="101"/>
        <v>249.7</v>
      </c>
      <c r="P320" s="221">
        <f>'LK 26'!D4</f>
        <v>80</v>
      </c>
      <c r="Q320" s="86">
        <f t="shared" ref="Q320:Q333" si="103">0.81*3</f>
        <v>2.4300000000000002</v>
      </c>
    </row>
    <row r="321" spans="1:17" x14ac:dyDescent="0.2">
      <c r="A321" s="193">
        <v>3</v>
      </c>
      <c r="B321" s="90" t="s">
        <v>508</v>
      </c>
      <c r="C321" s="194" t="str">
        <f t="shared" si="102"/>
        <v>LK.26.3</v>
      </c>
      <c r="D321" s="194" t="s">
        <v>970</v>
      </c>
      <c r="E321" s="213">
        <v>4</v>
      </c>
      <c r="F321" s="322"/>
      <c r="G321" s="195" t="s">
        <v>664</v>
      </c>
      <c r="H321" s="195" t="s">
        <v>665</v>
      </c>
      <c r="I321" s="196" t="s">
        <v>681</v>
      </c>
      <c r="J321" s="197">
        <f>'LK 26'!F5</f>
        <v>68.2</v>
      </c>
      <c r="K321" s="197">
        <f>'LK 26'!G5</f>
        <v>70</v>
      </c>
      <c r="L321" s="197">
        <f>'LK 26'!H5</f>
        <v>70</v>
      </c>
      <c r="M321" s="197">
        <f>'LK 26'!I5</f>
        <v>41.5</v>
      </c>
      <c r="N321" s="198">
        <f t="shared" si="100"/>
        <v>70</v>
      </c>
      <c r="O321" s="198">
        <f t="shared" si="101"/>
        <v>249.7</v>
      </c>
      <c r="P321" s="221">
        <f>'LK 26'!D5</f>
        <v>80</v>
      </c>
      <c r="Q321" s="86">
        <f t="shared" si="103"/>
        <v>2.4300000000000002</v>
      </c>
    </row>
    <row r="322" spans="1:17" x14ac:dyDescent="0.2">
      <c r="A322" s="193">
        <v>4</v>
      </c>
      <c r="B322" s="90" t="s">
        <v>509</v>
      </c>
      <c r="C322" s="194" t="str">
        <f t="shared" si="102"/>
        <v>LK.26.4</v>
      </c>
      <c r="D322" s="194" t="s">
        <v>971</v>
      </c>
      <c r="E322" s="213">
        <v>4</v>
      </c>
      <c r="F322" s="322"/>
      <c r="G322" s="195" t="s">
        <v>664</v>
      </c>
      <c r="H322" s="195" t="s">
        <v>665</v>
      </c>
      <c r="I322" s="196" t="s">
        <v>681</v>
      </c>
      <c r="J322" s="197">
        <f>'LK 26'!F6</f>
        <v>68.2</v>
      </c>
      <c r="K322" s="197">
        <f>'LK 26'!G6</f>
        <v>70</v>
      </c>
      <c r="L322" s="197">
        <f>'LK 26'!H6</f>
        <v>70</v>
      </c>
      <c r="M322" s="197">
        <f>'LK 26'!I6</f>
        <v>36.9</v>
      </c>
      <c r="N322" s="198">
        <f t="shared" si="100"/>
        <v>70</v>
      </c>
      <c r="O322" s="198">
        <f t="shared" si="101"/>
        <v>245.1</v>
      </c>
      <c r="P322" s="221">
        <f>'LK 26'!D6</f>
        <v>80</v>
      </c>
      <c r="Q322" s="86">
        <f t="shared" si="103"/>
        <v>2.4300000000000002</v>
      </c>
    </row>
    <row r="323" spans="1:17" x14ac:dyDescent="0.2">
      <c r="A323" s="193">
        <v>5</v>
      </c>
      <c r="B323" s="90" t="s">
        <v>510</v>
      </c>
      <c r="C323" s="194" t="str">
        <f t="shared" si="102"/>
        <v>LK.26.5</v>
      </c>
      <c r="D323" s="194" t="s">
        <v>972</v>
      </c>
      <c r="E323" s="213">
        <v>4</v>
      </c>
      <c r="F323" s="322"/>
      <c r="G323" s="195" t="s">
        <v>664</v>
      </c>
      <c r="H323" s="195" t="s">
        <v>665</v>
      </c>
      <c r="I323" s="196" t="s">
        <v>681</v>
      </c>
      <c r="J323" s="197">
        <f>'LK 26'!F7</f>
        <v>68.2</v>
      </c>
      <c r="K323" s="197">
        <f>'LK 26'!G7</f>
        <v>70</v>
      </c>
      <c r="L323" s="197">
        <f>'LK 26'!H7</f>
        <v>70</v>
      </c>
      <c r="M323" s="197">
        <f>'LK 26'!I7</f>
        <v>36.9</v>
      </c>
      <c r="N323" s="198">
        <f t="shared" si="100"/>
        <v>70</v>
      </c>
      <c r="O323" s="198">
        <f t="shared" si="101"/>
        <v>245.1</v>
      </c>
      <c r="P323" s="221">
        <f>'LK 26'!D7</f>
        <v>80</v>
      </c>
      <c r="Q323" s="86">
        <f t="shared" si="103"/>
        <v>2.4300000000000002</v>
      </c>
    </row>
    <row r="324" spans="1:17" x14ac:dyDescent="0.2">
      <c r="A324" s="193">
        <v>6</v>
      </c>
      <c r="B324" s="90" t="s">
        <v>511</v>
      </c>
      <c r="C324" s="194" t="str">
        <f t="shared" si="102"/>
        <v>LK.26.6</v>
      </c>
      <c r="D324" s="194" t="s">
        <v>973</v>
      </c>
      <c r="E324" s="213">
        <v>4</v>
      </c>
      <c r="F324" s="322"/>
      <c r="G324" s="195" t="s">
        <v>664</v>
      </c>
      <c r="H324" s="195" t="s">
        <v>662</v>
      </c>
      <c r="I324" s="196" t="s">
        <v>681</v>
      </c>
      <c r="J324" s="197">
        <f>'LK 26'!F8</f>
        <v>68.2</v>
      </c>
      <c r="K324" s="197">
        <f>'LK 26'!G8</f>
        <v>70</v>
      </c>
      <c r="L324" s="197">
        <f>'LK 26'!H8</f>
        <v>70</v>
      </c>
      <c r="M324" s="197">
        <f>'LK 26'!I8</f>
        <v>41.5</v>
      </c>
      <c r="N324" s="198">
        <f t="shared" si="100"/>
        <v>70</v>
      </c>
      <c r="O324" s="198">
        <f t="shared" si="101"/>
        <v>249.7</v>
      </c>
      <c r="P324" s="221">
        <f>'LK 26'!D8</f>
        <v>80</v>
      </c>
      <c r="Q324" s="86">
        <f t="shared" si="103"/>
        <v>2.4300000000000002</v>
      </c>
    </row>
    <row r="325" spans="1:17" x14ac:dyDescent="0.2">
      <c r="A325" s="193">
        <v>7</v>
      </c>
      <c r="B325" s="90" t="s">
        <v>512</v>
      </c>
      <c r="C325" s="194" t="str">
        <f t="shared" si="102"/>
        <v>LK.26.7</v>
      </c>
      <c r="D325" s="194" t="s">
        <v>974</v>
      </c>
      <c r="E325" s="213">
        <v>4</v>
      </c>
      <c r="F325" s="323"/>
      <c r="G325" s="210" t="s">
        <v>661</v>
      </c>
      <c r="H325" s="210" t="s">
        <v>662</v>
      </c>
      <c r="I325" s="211" t="s">
        <v>681</v>
      </c>
      <c r="J325" s="197">
        <f>'LK 26'!F9</f>
        <v>68.400000000000006</v>
      </c>
      <c r="K325" s="197">
        <f>'LK 26'!G9</f>
        <v>70</v>
      </c>
      <c r="L325" s="197">
        <f>'LK 26'!H9</f>
        <v>70</v>
      </c>
      <c r="M325" s="197">
        <f>'LK 26'!I9</f>
        <v>36.799999999999997</v>
      </c>
      <c r="N325" s="198">
        <f t="shared" si="100"/>
        <v>70</v>
      </c>
      <c r="O325" s="198">
        <f t="shared" si="101"/>
        <v>245.2</v>
      </c>
      <c r="P325" s="221">
        <f>'LK 26'!D9</f>
        <v>112</v>
      </c>
      <c r="Q325" s="86">
        <f t="shared" si="103"/>
        <v>2.4300000000000002</v>
      </c>
    </row>
    <row r="326" spans="1:17" x14ac:dyDescent="0.2">
      <c r="A326" s="199">
        <v>8</v>
      </c>
      <c r="B326" s="90" t="s">
        <v>513</v>
      </c>
      <c r="C326" s="194" t="str">
        <f t="shared" si="102"/>
        <v>LK.26.8</v>
      </c>
      <c r="D326" s="194" t="s">
        <v>976</v>
      </c>
      <c r="E326" s="213">
        <v>4</v>
      </c>
      <c r="F326" s="321" t="s">
        <v>1129</v>
      </c>
      <c r="G326" s="210" t="s">
        <v>661</v>
      </c>
      <c r="H326" s="210" t="s">
        <v>662</v>
      </c>
      <c r="I326" s="211" t="s">
        <v>663</v>
      </c>
      <c r="J326" s="197">
        <f>'LK 26'!F10</f>
        <v>52.7</v>
      </c>
      <c r="K326" s="197">
        <f>'LK 26'!G10</f>
        <v>54</v>
      </c>
      <c r="L326" s="197">
        <f>'LK 26'!H10</f>
        <v>54</v>
      </c>
      <c r="M326" s="197">
        <f>'LK 26'!I10</f>
        <v>27.9</v>
      </c>
      <c r="N326" s="198">
        <f t="shared" si="100"/>
        <v>54</v>
      </c>
      <c r="O326" s="198">
        <f t="shared" si="101"/>
        <v>188.6</v>
      </c>
      <c r="P326" s="221">
        <f>'LK 26'!D10</f>
        <v>91</v>
      </c>
      <c r="Q326" s="86">
        <f t="shared" si="103"/>
        <v>2.4300000000000002</v>
      </c>
    </row>
    <row r="327" spans="1:17" x14ac:dyDescent="0.2">
      <c r="A327" s="199">
        <v>9</v>
      </c>
      <c r="B327" s="90" t="s">
        <v>514</v>
      </c>
      <c r="C327" s="194" t="str">
        <f t="shared" si="102"/>
        <v>LK.26.9</v>
      </c>
      <c r="D327" s="194" t="s">
        <v>978</v>
      </c>
      <c r="E327" s="213">
        <v>4</v>
      </c>
      <c r="F327" s="322"/>
      <c r="G327" s="195" t="s">
        <v>664</v>
      </c>
      <c r="H327" s="195" t="s">
        <v>665</v>
      </c>
      <c r="I327" s="196" t="s">
        <v>663</v>
      </c>
      <c r="J327" s="197">
        <f>'LK 26'!F11</f>
        <v>52.4</v>
      </c>
      <c r="K327" s="197">
        <f>'LK 26'!G11</f>
        <v>54</v>
      </c>
      <c r="L327" s="197">
        <f>'LK 26'!H11</f>
        <v>54</v>
      </c>
      <c r="M327" s="197">
        <f>'LK 26'!I11</f>
        <v>32.1</v>
      </c>
      <c r="N327" s="198">
        <f t="shared" si="100"/>
        <v>54</v>
      </c>
      <c r="O327" s="198">
        <f t="shared" si="101"/>
        <v>192.5</v>
      </c>
      <c r="P327" s="221">
        <f>'LK 26'!D11</f>
        <v>63</v>
      </c>
      <c r="Q327" s="86">
        <f t="shared" si="103"/>
        <v>2.4300000000000002</v>
      </c>
    </row>
    <row r="328" spans="1:17" x14ac:dyDescent="0.2">
      <c r="A328" s="199">
        <v>10</v>
      </c>
      <c r="B328" s="90" t="s">
        <v>515</v>
      </c>
      <c r="C328" s="194" t="str">
        <f t="shared" si="102"/>
        <v>LK.26.10</v>
      </c>
      <c r="D328" s="194" t="s">
        <v>979</v>
      </c>
      <c r="E328" s="213">
        <v>4</v>
      </c>
      <c r="F328" s="322"/>
      <c r="G328" s="195" t="s">
        <v>664</v>
      </c>
      <c r="H328" s="195" t="s">
        <v>665</v>
      </c>
      <c r="I328" s="196" t="s">
        <v>663</v>
      </c>
      <c r="J328" s="197">
        <f>'LK 26'!F12</f>
        <v>52.4</v>
      </c>
      <c r="K328" s="197">
        <f>'LK 26'!G12</f>
        <v>54</v>
      </c>
      <c r="L328" s="197">
        <f>'LK 26'!H12</f>
        <v>54</v>
      </c>
      <c r="M328" s="197">
        <f>'LK 26'!I12</f>
        <v>32.1</v>
      </c>
      <c r="N328" s="198">
        <f t="shared" si="100"/>
        <v>54</v>
      </c>
      <c r="O328" s="198">
        <f t="shared" si="101"/>
        <v>192.5</v>
      </c>
      <c r="P328" s="221">
        <f>'LK 26'!D12</f>
        <v>63</v>
      </c>
      <c r="Q328" s="86">
        <f t="shared" si="103"/>
        <v>2.4300000000000002</v>
      </c>
    </row>
    <row r="329" spans="1:17" x14ac:dyDescent="0.2">
      <c r="A329" s="199">
        <v>11</v>
      </c>
      <c r="B329" s="90" t="s">
        <v>516</v>
      </c>
      <c r="C329" s="194" t="str">
        <f t="shared" si="102"/>
        <v>LK.26.11</v>
      </c>
      <c r="D329" s="194" t="s">
        <v>980</v>
      </c>
      <c r="E329" s="213">
        <v>4</v>
      </c>
      <c r="F329" s="322"/>
      <c r="G329" s="195" t="s">
        <v>664</v>
      </c>
      <c r="H329" s="195" t="s">
        <v>662</v>
      </c>
      <c r="I329" s="196" t="s">
        <v>663</v>
      </c>
      <c r="J329" s="197">
        <f>'LK 26'!F13</f>
        <v>52.4</v>
      </c>
      <c r="K329" s="197">
        <f>'LK 26'!G13</f>
        <v>54</v>
      </c>
      <c r="L329" s="197">
        <f>'LK 26'!H13</f>
        <v>54</v>
      </c>
      <c r="M329" s="197">
        <f>'LK 26'!I13</f>
        <v>28</v>
      </c>
      <c r="N329" s="198">
        <f t="shared" si="100"/>
        <v>54</v>
      </c>
      <c r="O329" s="198">
        <f t="shared" si="101"/>
        <v>188.4</v>
      </c>
      <c r="P329" s="221">
        <f>'LK 26'!D13</f>
        <v>63</v>
      </c>
      <c r="Q329" s="86">
        <f t="shared" si="103"/>
        <v>2.4300000000000002</v>
      </c>
    </row>
    <row r="330" spans="1:17" x14ac:dyDescent="0.2">
      <c r="A330" s="199">
        <v>12</v>
      </c>
      <c r="B330" s="90" t="s">
        <v>517</v>
      </c>
      <c r="C330" s="194" t="str">
        <f t="shared" si="102"/>
        <v>LK.26.12</v>
      </c>
      <c r="D330" s="194" t="s">
        <v>981</v>
      </c>
      <c r="E330" s="213">
        <v>4</v>
      </c>
      <c r="F330" s="322"/>
      <c r="G330" s="195" t="s">
        <v>664</v>
      </c>
      <c r="H330" s="195" t="s">
        <v>683</v>
      </c>
      <c r="I330" s="196" t="s">
        <v>663</v>
      </c>
      <c r="J330" s="197">
        <f>'LK 26'!F14</f>
        <v>52.4</v>
      </c>
      <c r="K330" s="197">
        <f>'LK 26'!G14</f>
        <v>54</v>
      </c>
      <c r="L330" s="197">
        <f>'LK 26'!H14</f>
        <v>54</v>
      </c>
      <c r="M330" s="197">
        <f>'LK 26'!I14</f>
        <v>28</v>
      </c>
      <c r="N330" s="198">
        <f t="shared" si="100"/>
        <v>54</v>
      </c>
      <c r="O330" s="198">
        <f t="shared" si="101"/>
        <v>188.4</v>
      </c>
      <c r="P330" s="221">
        <f>'LK 26'!D14</f>
        <v>63</v>
      </c>
      <c r="Q330" s="86">
        <f t="shared" si="103"/>
        <v>2.4300000000000002</v>
      </c>
    </row>
    <row r="331" spans="1:17" x14ac:dyDescent="0.2">
      <c r="A331" s="199">
        <v>13</v>
      </c>
      <c r="B331" s="90" t="s">
        <v>518</v>
      </c>
      <c r="C331" s="194" t="str">
        <f t="shared" si="102"/>
        <v>LK.26.13</v>
      </c>
      <c r="D331" s="194" t="s">
        <v>982</v>
      </c>
      <c r="E331" s="213">
        <v>4</v>
      </c>
      <c r="F331" s="322"/>
      <c r="G331" s="195" t="s">
        <v>664</v>
      </c>
      <c r="H331" s="195" t="s">
        <v>842</v>
      </c>
      <c r="I331" s="196" t="s">
        <v>663</v>
      </c>
      <c r="J331" s="197">
        <f>'LK 26'!F15</f>
        <v>52.4</v>
      </c>
      <c r="K331" s="197">
        <f>'LK 26'!G15</f>
        <v>54</v>
      </c>
      <c r="L331" s="197">
        <f>'LK 26'!H15</f>
        <v>54</v>
      </c>
      <c r="M331" s="197">
        <f>'LK 26'!I15</f>
        <v>32.1</v>
      </c>
      <c r="N331" s="198">
        <f t="shared" si="100"/>
        <v>54</v>
      </c>
      <c r="O331" s="198">
        <f t="shared" si="101"/>
        <v>192.5</v>
      </c>
      <c r="P331" s="221">
        <f>'LK 26'!D15</f>
        <v>63</v>
      </c>
      <c r="Q331" s="86">
        <f t="shared" si="103"/>
        <v>2.4300000000000002</v>
      </c>
    </row>
    <row r="332" spans="1:17" x14ac:dyDescent="0.2">
      <c r="A332" s="199">
        <v>14</v>
      </c>
      <c r="B332" s="90" t="s">
        <v>519</v>
      </c>
      <c r="C332" s="194" t="str">
        <f t="shared" si="102"/>
        <v>LK.26.14</v>
      </c>
      <c r="D332" s="194" t="s">
        <v>983</v>
      </c>
      <c r="E332" s="213">
        <v>4</v>
      </c>
      <c r="F332" s="322"/>
      <c r="G332" s="195" t="s">
        <v>664</v>
      </c>
      <c r="H332" s="195" t="s">
        <v>856</v>
      </c>
      <c r="I332" s="196" t="s">
        <v>663</v>
      </c>
      <c r="J332" s="197">
        <f>'LK 26'!F16</f>
        <v>52.4</v>
      </c>
      <c r="K332" s="197">
        <f>'LK 26'!G16</f>
        <v>54</v>
      </c>
      <c r="L332" s="197">
        <f>'LK 26'!H16</f>
        <v>54</v>
      </c>
      <c r="M332" s="197">
        <f>'LK 26'!I16</f>
        <v>32.1</v>
      </c>
      <c r="N332" s="198">
        <f t="shared" si="100"/>
        <v>54</v>
      </c>
      <c r="O332" s="198">
        <f t="shared" si="101"/>
        <v>192.5</v>
      </c>
      <c r="P332" s="221">
        <f>'LK 26'!D16</f>
        <v>63</v>
      </c>
      <c r="Q332" s="86">
        <f t="shared" si="103"/>
        <v>2.4300000000000002</v>
      </c>
    </row>
    <row r="333" spans="1:17" ht="13.5" thickBot="1" x14ac:dyDescent="0.25">
      <c r="A333" s="199">
        <v>15</v>
      </c>
      <c r="B333" s="90" t="s">
        <v>520</v>
      </c>
      <c r="C333" s="194" t="str">
        <f t="shared" si="102"/>
        <v>LK.26.15</v>
      </c>
      <c r="D333" s="194" t="s">
        <v>984</v>
      </c>
      <c r="E333" s="213">
        <v>4</v>
      </c>
      <c r="F333" s="323"/>
      <c r="G333" s="210" t="s">
        <v>661</v>
      </c>
      <c r="H333" s="210" t="s">
        <v>662</v>
      </c>
      <c r="I333" s="211" t="s">
        <v>663</v>
      </c>
      <c r="J333" s="197">
        <f>'LK 26'!F17</f>
        <v>79</v>
      </c>
      <c r="K333" s="197">
        <f>'LK 26'!G17</f>
        <v>85.3</v>
      </c>
      <c r="L333" s="197">
        <f>'LK 26'!H17</f>
        <v>85.3</v>
      </c>
      <c r="M333" s="197">
        <f>'LK 26'!I17</f>
        <v>54.4</v>
      </c>
      <c r="N333" s="198">
        <f t="shared" si="100"/>
        <v>85.3</v>
      </c>
      <c r="O333" s="198">
        <f t="shared" si="101"/>
        <v>304</v>
      </c>
      <c r="P333" s="221">
        <f>'LK 26'!D17</f>
        <v>102.49000000000001</v>
      </c>
      <c r="Q333" s="86">
        <f t="shared" si="103"/>
        <v>2.4300000000000002</v>
      </c>
    </row>
    <row r="334" spans="1:17" x14ac:dyDescent="0.2">
      <c r="A334" s="189"/>
      <c r="B334" s="324" t="s">
        <v>99</v>
      </c>
      <c r="C334" s="325"/>
      <c r="D334" s="325"/>
      <c r="E334" s="326"/>
      <c r="F334" s="216"/>
      <c r="G334" s="190"/>
      <c r="H334" s="190"/>
      <c r="I334" s="191"/>
      <c r="J334" s="192">
        <f>SUM(J335:J352)</f>
        <v>804.34535074000041</v>
      </c>
      <c r="K334" s="192">
        <f>SUM(K335:K352)</f>
        <v>840.23000000000025</v>
      </c>
      <c r="L334" s="192">
        <f>SUM(L335:L352)</f>
        <v>840.23000000000025</v>
      </c>
      <c r="M334" s="192">
        <f>SUM(M335:M352)</f>
        <v>560.61926674999995</v>
      </c>
      <c r="N334" s="192">
        <f>MAX(J334:M334)</f>
        <v>840.23000000000025</v>
      </c>
      <c r="O334" s="192">
        <f>SUM(O335:O352)</f>
        <v>3045.4246174899995</v>
      </c>
      <c r="P334" s="220">
        <f>+SUM(P335:P352)</f>
        <v>1065.4163636363639</v>
      </c>
      <c r="Q334" s="223">
        <f>+SUM(Q335:Q352)</f>
        <v>43.74</v>
      </c>
    </row>
    <row r="335" spans="1:17" x14ac:dyDescent="0.2">
      <c r="A335" s="193">
        <v>1</v>
      </c>
      <c r="B335" s="90" t="s">
        <v>521</v>
      </c>
      <c r="C335" s="194" t="str">
        <f>+B335</f>
        <v>LK.27.1</v>
      </c>
      <c r="D335" s="194" t="s">
        <v>987</v>
      </c>
      <c r="E335" s="213">
        <v>4</v>
      </c>
      <c r="F335" s="321" t="s">
        <v>1130</v>
      </c>
      <c r="G335" s="210" t="s">
        <v>661</v>
      </c>
      <c r="H335" s="210" t="s">
        <v>662</v>
      </c>
      <c r="I335" s="211" t="s">
        <v>681</v>
      </c>
      <c r="J335" s="197">
        <f>'LK 27'!F3</f>
        <v>74.546725370000004</v>
      </c>
      <c r="K335" s="197">
        <f>'LK 27'!G3</f>
        <v>80.5</v>
      </c>
      <c r="L335" s="197">
        <f>'LK 27'!H3</f>
        <v>80.5</v>
      </c>
      <c r="M335" s="197">
        <f>'LK 27'!I3</f>
        <v>53.342053559999997</v>
      </c>
      <c r="N335" s="198">
        <f t="shared" ref="N335:N352" si="104">+MAX(J335:M335)</f>
        <v>80.5</v>
      </c>
      <c r="O335" s="198">
        <f t="shared" ref="O335:O352" si="105">+SUM(J335:M335)</f>
        <v>288.88877893</v>
      </c>
      <c r="P335" s="221">
        <f>'LK 27'!D3</f>
        <v>97.636363636363626</v>
      </c>
      <c r="Q335" s="86">
        <f>0.81*3</f>
        <v>2.4300000000000002</v>
      </c>
    </row>
    <row r="336" spans="1:17" x14ac:dyDescent="0.2">
      <c r="A336" s="193">
        <v>2</v>
      </c>
      <c r="B336" s="90" t="s">
        <v>522</v>
      </c>
      <c r="C336" s="194" t="str">
        <f t="shared" ref="C336:C352" si="106">+B336</f>
        <v>LK.27.2</v>
      </c>
      <c r="D336" s="194" t="s">
        <v>988</v>
      </c>
      <c r="E336" s="213">
        <v>4</v>
      </c>
      <c r="F336" s="322"/>
      <c r="G336" s="195" t="s">
        <v>664</v>
      </c>
      <c r="H336" s="195" t="s">
        <v>665</v>
      </c>
      <c r="I336" s="196" t="s">
        <v>681</v>
      </c>
      <c r="J336" s="197">
        <f>'LK 27'!F4</f>
        <v>43.445599999999999</v>
      </c>
      <c r="K336" s="197">
        <f>'LK 27'!G4</f>
        <v>45</v>
      </c>
      <c r="L336" s="197">
        <f>'LK 27'!H4</f>
        <v>45</v>
      </c>
      <c r="M336" s="197">
        <f>'LK 27'!I4</f>
        <v>30.892499999999998</v>
      </c>
      <c r="N336" s="198">
        <f t="shared" si="104"/>
        <v>45</v>
      </c>
      <c r="O336" s="198">
        <f t="shared" si="105"/>
        <v>164.3381</v>
      </c>
      <c r="P336" s="221">
        <f>'LK 27'!D4</f>
        <v>54</v>
      </c>
      <c r="Q336" s="86">
        <f t="shared" ref="Q336:Q352" si="107">0.81*3</f>
        <v>2.4300000000000002</v>
      </c>
    </row>
    <row r="337" spans="1:17" x14ac:dyDescent="0.2">
      <c r="A337" s="193">
        <v>3</v>
      </c>
      <c r="B337" s="90" t="s">
        <v>523</v>
      </c>
      <c r="C337" s="194" t="str">
        <f t="shared" si="106"/>
        <v>LK.27.3</v>
      </c>
      <c r="D337" s="194" t="s">
        <v>989</v>
      </c>
      <c r="E337" s="213">
        <v>4</v>
      </c>
      <c r="F337" s="322"/>
      <c r="G337" s="195" t="s">
        <v>664</v>
      </c>
      <c r="H337" s="195" t="s">
        <v>665</v>
      </c>
      <c r="I337" s="196" t="s">
        <v>681</v>
      </c>
      <c r="J337" s="197">
        <f>'LK 27'!F5</f>
        <v>43.445599999999999</v>
      </c>
      <c r="K337" s="197">
        <f>'LK 27'!G5</f>
        <v>45</v>
      </c>
      <c r="L337" s="197">
        <f>'LK 27'!H5</f>
        <v>45</v>
      </c>
      <c r="M337" s="197">
        <f>'LK 27'!I5</f>
        <v>30.892499999999998</v>
      </c>
      <c r="N337" s="198">
        <f t="shared" si="104"/>
        <v>45</v>
      </c>
      <c r="O337" s="198">
        <f t="shared" si="105"/>
        <v>164.3381</v>
      </c>
      <c r="P337" s="221">
        <f>'LK 27'!D5</f>
        <v>54</v>
      </c>
      <c r="Q337" s="86">
        <f t="shared" si="107"/>
        <v>2.4300000000000002</v>
      </c>
    </row>
    <row r="338" spans="1:17" x14ac:dyDescent="0.2">
      <c r="A338" s="193">
        <v>4</v>
      </c>
      <c r="B338" s="90" t="s">
        <v>524</v>
      </c>
      <c r="C338" s="194" t="str">
        <f t="shared" si="106"/>
        <v>LK.27.4</v>
      </c>
      <c r="D338" s="194" t="s">
        <v>990</v>
      </c>
      <c r="E338" s="213">
        <v>4</v>
      </c>
      <c r="F338" s="322"/>
      <c r="G338" s="195" t="s">
        <v>664</v>
      </c>
      <c r="H338" s="195" t="s">
        <v>665</v>
      </c>
      <c r="I338" s="196" t="s">
        <v>681</v>
      </c>
      <c r="J338" s="197">
        <f>'LK 27'!F6</f>
        <v>43.445599999999999</v>
      </c>
      <c r="K338" s="197">
        <f>'LK 27'!G6</f>
        <v>45</v>
      </c>
      <c r="L338" s="197">
        <f>'LK 27'!H6</f>
        <v>45</v>
      </c>
      <c r="M338" s="197">
        <f>'LK 27'!I6</f>
        <v>26.812249999999999</v>
      </c>
      <c r="N338" s="198">
        <f t="shared" si="104"/>
        <v>45</v>
      </c>
      <c r="O338" s="198">
        <f t="shared" si="105"/>
        <v>160.25785000000002</v>
      </c>
      <c r="P338" s="221">
        <f>'LK 27'!D6</f>
        <v>54</v>
      </c>
      <c r="Q338" s="86">
        <f t="shared" si="107"/>
        <v>2.4300000000000002</v>
      </c>
    </row>
    <row r="339" spans="1:17" x14ac:dyDescent="0.2">
      <c r="A339" s="193">
        <v>5</v>
      </c>
      <c r="B339" s="90" t="s">
        <v>525</v>
      </c>
      <c r="C339" s="194" t="str">
        <f t="shared" si="106"/>
        <v>LK.27.5</v>
      </c>
      <c r="D339" s="194" t="s">
        <v>977</v>
      </c>
      <c r="E339" s="213">
        <v>4</v>
      </c>
      <c r="F339" s="322"/>
      <c r="G339" s="195" t="s">
        <v>664</v>
      </c>
      <c r="H339" s="195" t="s">
        <v>665</v>
      </c>
      <c r="I339" s="196" t="s">
        <v>681</v>
      </c>
      <c r="J339" s="197">
        <f>'LK 27'!F7</f>
        <v>43.445599999999999</v>
      </c>
      <c r="K339" s="197">
        <f>'LK 27'!G7</f>
        <v>45</v>
      </c>
      <c r="L339" s="197">
        <f>'LK 27'!H7</f>
        <v>45</v>
      </c>
      <c r="M339" s="197">
        <f>'LK 27'!I7</f>
        <v>26.812249999999999</v>
      </c>
      <c r="N339" s="198">
        <f t="shared" si="104"/>
        <v>45</v>
      </c>
      <c r="O339" s="198">
        <f t="shared" si="105"/>
        <v>160.25785000000002</v>
      </c>
      <c r="P339" s="221">
        <f>'LK 27'!D7</f>
        <v>54</v>
      </c>
      <c r="Q339" s="86">
        <f t="shared" si="107"/>
        <v>2.4300000000000002</v>
      </c>
    </row>
    <row r="340" spans="1:17" x14ac:dyDescent="0.2">
      <c r="A340" s="193">
        <v>6</v>
      </c>
      <c r="B340" s="90" t="s">
        <v>526</v>
      </c>
      <c r="C340" s="194" t="str">
        <f t="shared" si="106"/>
        <v>LK.27.6</v>
      </c>
      <c r="D340" s="194" t="s">
        <v>991</v>
      </c>
      <c r="E340" s="213">
        <v>4</v>
      </c>
      <c r="F340" s="322"/>
      <c r="G340" s="195" t="s">
        <v>664</v>
      </c>
      <c r="H340" s="195" t="s">
        <v>662</v>
      </c>
      <c r="I340" s="196" t="s">
        <v>681</v>
      </c>
      <c r="J340" s="197">
        <f>'LK 27'!F8</f>
        <v>43.445599999999999</v>
      </c>
      <c r="K340" s="197">
        <f>'LK 27'!G8</f>
        <v>45</v>
      </c>
      <c r="L340" s="197">
        <f>'LK 27'!H8</f>
        <v>45</v>
      </c>
      <c r="M340" s="197">
        <f>'LK 27'!I8</f>
        <v>30.892499999999998</v>
      </c>
      <c r="N340" s="198">
        <f t="shared" si="104"/>
        <v>45</v>
      </c>
      <c r="O340" s="198">
        <f t="shared" si="105"/>
        <v>164.3381</v>
      </c>
      <c r="P340" s="221">
        <f>'LK 27'!D8</f>
        <v>54</v>
      </c>
      <c r="Q340" s="86">
        <f t="shared" si="107"/>
        <v>2.4300000000000002</v>
      </c>
    </row>
    <row r="341" spans="1:17" x14ac:dyDescent="0.2">
      <c r="A341" s="193">
        <v>7</v>
      </c>
      <c r="B341" s="90" t="s">
        <v>527</v>
      </c>
      <c r="C341" s="194" t="str">
        <f t="shared" si="106"/>
        <v>LK.27.7</v>
      </c>
      <c r="D341" s="194" t="s">
        <v>992</v>
      </c>
      <c r="E341" s="213">
        <v>4</v>
      </c>
      <c r="F341" s="322"/>
      <c r="G341" s="195" t="s">
        <v>664</v>
      </c>
      <c r="H341" s="195" t="s">
        <v>683</v>
      </c>
      <c r="I341" s="196" t="s">
        <v>681</v>
      </c>
      <c r="J341" s="197">
        <f>'LK 27'!F9</f>
        <v>43.445599999999999</v>
      </c>
      <c r="K341" s="197">
        <f>'LK 27'!G9</f>
        <v>45</v>
      </c>
      <c r="L341" s="197">
        <f>'LK 27'!H9</f>
        <v>45</v>
      </c>
      <c r="M341" s="197">
        <f>'LK 27'!I9</f>
        <v>30.892499999999998</v>
      </c>
      <c r="N341" s="198">
        <f t="shared" si="104"/>
        <v>45</v>
      </c>
      <c r="O341" s="198">
        <f t="shared" si="105"/>
        <v>164.3381</v>
      </c>
      <c r="P341" s="221">
        <f>'LK 27'!D9</f>
        <v>54</v>
      </c>
      <c r="Q341" s="86">
        <f t="shared" si="107"/>
        <v>2.4300000000000002</v>
      </c>
    </row>
    <row r="342" spans="1:17" x14ac:dyDescent="0.2">
      <c r="A342" s="199">
        <v>8</v>
      </c>
      <c r="B342" s="90" t="s">
        <v>528</v>
      </c>
      <c r="C342" s="194" t="str">
        <f t="shared" si="106"/>
        <v>LK.27.8</v>
      </c>
      <c r="D342" s="194" t="s">
        <v>993</v>
      </c>
      <c r="E342" s="213">
        <v>4</v>
      </c>
      <c r="F342" s="322"/>
      <c r="G342" s="195" t="s">
        <v>664</v>
      </c>
      <c r="H342" s="195" t="s">
        <v>842</v>
      </c>
      <c r="I342" s="196" t="s">
        <v>681</v>
      </c>
      <c r="J342" s="197">
        <f>'LK 27'!F10</f>
        <v>43.445599999999999</v>
      </c>
      <c r="K342" s="197">
        <f>'LK 27'!G10</f>
        <v>45</v>
      </c>
      <c r="L342" s="197">
        <f>'LK 27'!H10</f>
        <v>45</v>
      </c>
      <c r="M342" s="197">
        <f>'LK 27'!I10</f>
        <v>26.812249999999999</v>
      </c>
      <c r="N342" s="198">
        <f t="shared" si="104"/>
        <v>45</v>
      </c>
      <c r="O342" s="198">
        <f t="shared" si="105"/>
        <v>160.25785000000002</v>
      </c>
      <c r="P342" s="221">
        <f>'LK 27'!D10</f>
        <v>54</v>
      </c>
      <c r="Q342" s="86">
        <f t="shared" si="107"/>
        <v>2.4300000000000002</v>
      </c>
    </row>
    <row r="343" spans="1:17" x14ac:dyDescent="0.2">
      <c r="A343" s="199">
        <v>9</v>
      </c>
      <c r="B343" s="90" t="s">
        <v>529</v>
      </c>
      <c r="C343" s="194" t="str">
        <f t="shared" si="106"/>
        <v>LK.27.9</v>
      </c>
      <c r="D343" s="194" t="s">
        <v>994</v>
      </c>
      <c r="E343" s="213">
        <v>4</v>
      </c>
      <c r="F343" s="323"/>
      <c r="G343" s="210" t="s">
        <v>661</v>
      </c>
      <c r="H343" s="210" t="s">
        <v>662</v>
      </c>
      <c r="I343" s="211" t="s">
        <v>681</v>
      </c>
      <c r="J343" s="197">
        <f>'LK 27'!F11</f>
        <v>43.66675</v>
      </c>
      <c r="K343" s="197">
        <f>'LK 27'!G11</f>
        <v>45</v>
      </c>
      <c r="L343" s="197">
        <f>'LK 27'!H11</f>
        <v>45</v>
      </c>
      <c r="M343" s="197">
        <f>'LK 27'!I11</f>
        <v>26.6175</v>
      </c>
      <c r="N343" s="198">
        <f t="shared" si="104"/>
        <v>45</v>
      </c>
      <c r="O343" s="198">
        <f t="shared" si="105"/>
        <v>160.28425000000001</v>
      </c>
      <c r="P343" s="221">
        <f>'LK 27'!D11</f>
        <v>78</v>
      </c>
      <c r="Q343" s="86">
        <f t="shared" si="107"/>
        <v>2.4300000000000002</v>
      </c>
    </row>
    <row r="344" spans="1:17" x14ac:dyDescent="0.2">
      <c r="A344" s="199">
        <v>10</v>
      </c>
      <c r="B344" s="90" t="s">
        <v>530</v>
      </c>
      <c r="C344" s="194" t="str">
        <f t="shared" si="106"/>
        <v>LK.27.10</v>
      </c>
      <c r="D344" s="194" t="s">
        <v>995</v>
      </c>
      <c r="E344" s="213">
        <v>4</v>
      </c>
      <c r="F344" s="321" t="s">
        <v>1131</v>
      </c>
      <c r="G344" s="210" t="s">
        <v>661</v>
      </c>
      <c r="H344" s="210" t="s">
        <v>662</v>
      </c>
      <c r="I344" s="211" t="s">
        <v>663</v>
      </c>
      <c r="J344" s="197">
        <f>'LK 27'!F12</f>
        <v>39.616750000000003</v>
      </c>
      <c r="K344" s="197">
        <f>'LK 27'!G12</f>
        <v>40.950000000000003</v>
      </c>
      <c r="L344" s="197">
        <f>'LK 27'!H12</f>
        <v>40.950000000000003</v>
      </c>
      <c r="M344" s="197">
        <f>'LK 27'!I12</f>
        <v>30.01696316</v>
      </c>
      <c r="N344" s="198">
        <f t="shared" si="104"/>
        <v>40.950000000000003</v>
      </c>
      <c r="O344" s="198">
        <f t="shared" si="105"/>
        <v>151.53371316000002</v>
      </c>
      <c r="P344" s="221">
        <f>'LK 27'!D12</f>
        <v>72.149999999999991</v>
      </c>
      <c r="Q344" s="86">
        <f t="shared" si="107"/>
        <v>2.4300000000000002</v>
      </c>
    </row>
    <row r="345" spans="1:17" x14ac:dyDescent="0.2">
      <c r="A345" s="199">
        <v>11</v>
      </c>
      <c r="B345" s="90" t="s">
        <v>531</v>
      </c>
      <c r="C345" s="194" t="str">
        <f t="shared" si="106"/>
        <v>LK.27.11</v>
      </c>
      <c r="D345" s="194" t="s">
        <v>996</v>
      </c>
      <c r="E345" s="213">
        <v>4</v>
      </c>
      <c r="F345" s="322"/>
      <c r="G345" s="195" t="s">
        <v>664</v>
      </c>
      <c r="H345" s="195" t="s">
        <v>665</v>
      </c>
      <c r="I345" s="196" t="s">
        <v>663</v>
      </c>
      <c r="J345" s="197">
        <f>'LK 27'!F13</f>
        <v>39.395600000000002</v>
      </c>
      <c r="K345" s="197">
        <f>'LK 27'!G13</f>
        <v>40.950000000000003</v>
      </c>
      <c r="L345" s="197">
        <f>'LK 27'!H13</f>
        <v>40.950000000000003</v>
      </c>
      <c r="M345" s="197">
        <f>'LK 27'!I13</f>
        <v>30.211713159999999</v>
      </c>
      <c r="N345" s="198">
        <f t="shared" si="104"/>
        <v>40.950000000000003</v>
      </c>
      <c r="O345" s="198">
        <f t="shared" si="105"/>
        <v>151.50731316</v>
      </c>
      <c r="P345" s="221">
        <f>'LK 27'!D13</f>
        <v>49.949999999999996</v>
      </c>
      <c r="Q345" s="86">
        <f t="shared" si="107"/>
        <v>2.4300000000000002</v>
      </c>
    </row>
    <row r="346" spans="1:17" x14ac:dyDescent="0.2">
      <c r="A346" s="199">
        <v>12</v>
      </c>
      <c r="B346" s="90" t="s">
        <v>532</v>
      </c>
      <c r="C346" s="194" t="str">
        <f t="shared" si="106"/>
        <v>LK.27.12</v>
      </c>
      <c r="D346" s="194" t="s">
        <v>997</v>
      </c>
      <c r="E346" s="213">
        <v>4</v>
      </c>
      <c r="F346" s="322"/>
      <c r="G346" s="195" t="s">
        <v>664</v>
      </c>
      <c r="H346" s="195" t="s">
        <v>665</v>
      </c>
      <c r="I346" s="196" t="s">
        <v>663</v>
      </c>
      <c r="J346" s="197">
        <f>'LK 27'!F14</f>
        <v>39.395600000000002</v>
      </c>
      <c r="K346" s="197">
        <f>'LK 27'!G14</f>
        <v>40.950000000000003</v>
      </c>
      <c r="L346" s="197">
        <f>'LK 27'!H14</f>
        <v>40.950000000000003</v>
      </c>
      <c r="M346" s="197">
        <f>'LK 27'!I14</f>
        <v>25.89559581</v>
      </c>
      <c r="N346" s="198">
        <f t="shared" si="104"/>
        <v>40.950000000000003</v>
      </c>
      <c r="O346" s="198">
        <f t="shared" si="105"/>
        <v>147.19119581000001</v>
      </c>
      <c r="P346" s="221">
        <f>'LK 27'!D14</f>
        <v>49.949999999999996</v>
      </c>
      <c r="Q346" s="86">
        <f t="shared" si="107"/>
        <v>2.4300000000000002</v>
      </c>
    </row>
    <row r="347" spans="1:17" x14ac:dyDescent="0.2">
      <c r="A347" s="199">
        <v>13</v>
      </c>
      <c r="B347" s="90" t="s">
        <v>533</v>
      </c>
      <c r="C347" s="194" t="str">
        <f t="shared" si="106"/>
        <v>LK.27.13</v>
      </c>
      <c r="D347" s="194" t="s">
        <v>998</v>
      </c>
      <c r="E347" s="213">
        <v>4</v>
      </c>
      <c r="F347" s="322"/>
      <c r="G347" s="195" t="s">
        <v>664</v>
      </c>
      <c r="H347" s="195" t="s">
        <v>662</v>
      </c>
      <c r="I347" s="196" t="s">
        <v>663</v>
      </c>
      <c r="J347" s="197">
        <f>'LK 27'!F15</f>
        <v>39.395600000000002</v>
      </c>
      <c r="K347" s="197">
        <f>'LK 27'!G15</f>
        <v>40.950000000000003</v>
      </c>
      <c r="L347" s="197">
        <f>'LK 27'!H15</f>
        <v>40.950000000000003</v>
      </c>
      <c r="M347" s="197">
        <f>'LK 27'!I15</f>
        <v>25.89555</v>
      </c>
      <c r="N347" s="198">
        <f t="shared" si="104"/>
        <v>40.950000000000003</v>
      </c>
      <c r="O347" s="198">
        <f t="shared" si="105"/>
        <v>147.19114999999999</v>
      </c>
      <c r="P347" s="221">
        <f>'LK 27'!D15</f>
        <v>49.949999999999996</v>
      </c>
      <c r="Q347" s="86">
        <f t="shared" si="107"/>
        <v>2.4300000000000002</v>
      </c>
    </row>
    <row r="348" spans="1:17" x14ac:dyDescent="0.2">
      <c r="A348" s="199">
        <v>14</v>
      </c>
      <c r="B348" s="90" t="s">
        <v>534</v>
      </c>
      <c r="C348" s="194" t="str">
        <f t="shared" si="106"/>
        <v>LK.27.14</v>
      </c>
      <c r="D348" s="194" t="s">
        <v>1000</v>
      </c>
      <c r="E348" s="213">
        <v>4</v>
      </c>
      <c r="F348" s="322"/>
      <c r="G348" s="195" t="s">
        <v>664</v>
      </c>
      <c r="H348" s="195" t="s">
        <v>683</v>
      </c>
      <c r="I348" s="196" t="s">
        <v>663</v>
      </c>
      <c r="J348" s="197">
        <f>'LK 27'!F16</f>
        <v>39.395600000000002</v>
      </c>
      <c r="K348" s="197">
        <f>'LK 27'!G16</f>
        <v>40.950000000000003</v>
      </c>
      <c r="L348" s="197">
        <f>'LK 27'!H16</f>
        <v>40.950000000000003</v>
      </c>
      <c r="M348" s="197">
        <f>'LK 27'!I16</f>
        <v>30.20975</v>
      </c>
      <c r="N348" s="198">
        <f t="shared" si="104"/>
        <v>40.950000000000003</v>
      </c>
      <c r="O348" s="198">
        <f t="shared" si="105"/>
        <v>151.50535000000002</v>
      </c>
      <c r="P348" s="221">
        <f>'LK 27'!D16</f>
        <v>49.949999999999996</v>
      </c>
      <c r="Q348" s="86">
        <f t="shared" si="107"/>
        <v>2.4300000000000002</v>
      </c>
    </row>
    <row r="349" spans="1:17" x14ac:dyDescent="0.2">
      <c r="A349" s="199">
        <v>15</v>
      </c>
      <c r="B349" s="90" t="s">
        <v>535</v>
      </c>
      <c r="C349" s="194" t="str">
        <f t="shared" si="106"/>
        <v>LK.27.15</v>
      </c>
      <c r="D349" s="194" t="s">
        <v>1001</v>
      </c>
      <c r="E349" s="213">
        <v>4</v>
      </c>
      <c r="F349" s="322"/>
      <c r="G349" s="195" t="s">
        <v>664</v>
      </c>
      <c r="H349" s="195" t="s">
        <v>842</v>
      </c>
      <c r="I349" s="196" t="s">
        <v>663</v>
      </c>
      <c r="J349" s="197">
        <f>'LK 27'!F17</f>
        <v>39.395600000000002</v>
      </c>
      <c r="K349" s="197">
        <f>'LK 27'!G17</f>
        <v>40.950000000000003</v>
      </c>
      <c r="L349" s="197">
        <f>'LK 27'!H17</f>
        <v>40.950000000000003</v>
      </c>
      <c r="M349" s="197">
        <f>'LK 27'!I17</f>
        <v>30.20975</v>
      </c>
      <c r="N349" s="198">
        <f t="shared" si="104"/>
        <v>40.950000000000003</v>
      </c>
      <c r="O349" s="198">
        <f t="shared" si="105"/>
        <v>151.50535000000002</v>
      </c>
      <c r="P349" s="221">
        <f>'LK 27'!D17</f>
        <v>49.949999999999996</v>
      </c>
      <c r="Q349" s="86">
        <f t="shared" si="107"/>
        <v>2.4300000000000002</v>
      </c>
    </row>
    <row r="350" spans="1:17" x14ac:dyDescent="0.2">
      <c r="A350" s="199">
        <v>16</v>
      </c>
      <c r="B350" s="90" t="s">
        <v>536</v>
      </c>
      <c r="C350" s="194" t="str">
        <f t="shared" si="106"/>
        <v>LK.27.16</v>
      </c>
      <c r="D350" s="194" t="s">
        <v>1002</v>
      </c>
      <c r="E350" s="213">
        <v>4</v>
      </c>
      <c r="F350" s="322"/>
      <c r="G350" s="195" t="s">
        <v>664</v>
      </c>
      <c r="H350" s="195" t="s">
        <v>856</v>
      </c>
      <c r="I350" s="196" t="s">
        <v>663</v>
      </c>
      <c r="J350" s="197">
        <f>'LK 27'!F18</f>
        <v>39.395600000000002</v>
      </c>
      <c r="K350" s="197">
        <f>'LK 27'!G18</f>
        <v>40.950000000000003</v>
      </c>
      <c r="L350" s="197">
        <f>'LK 27'!H18</f>
        <v>40.950000000000003</v>
      </c>
      <c r="M350" s="197">
        <f>'LK 27'!I18</f>
        <v>25.89555</v>
      </c>
      <c r="N350" s="198">
        <f t="shared" si="104"/>
        <v>40.950000000000003</v>
      </c>
      <c r="O350" s="198">
        <f t="shared" si="105"/>
        <v>147.19114999999999</v>
      </c>
      <c r="P350" s="221">
        <f>'LK 27'!D18</f>
        <v>49.949999999999996</v>
      </c>
      <c r="Q350" s="86">
        <f t="shared" si="107"/>
        <v>2.4300000000000002</v>
      </c>
    </row>
    <row r="351" spans="1:17" x14ac:dyDescent="0.2">
      <c r="A351" s="199">
        <v>17</v>
      </c>
      <c r="B351" s="90" t="s">
        <v>537</v>
      </c>
      <c r="C351" s="194" t="str">
        <f t="shared" si="106"/>
        <v>LK.27.17</v>
      </c>
      <c r="D351" s="194" t="s">
        <v>1003</v>
      </c>
      <c r="E351" s="213">
        <v>4</v>
      </c>
      <c r="F351" s="322"/>
      <c r="G351" s="195" t="s">
        <v>664</v>
      </c>
      <c r="H351" s="195" t="s">
        <v>986</v>
      </c>
      <c r="I351" s="196" t="s">
        <v>663</v>
      </c>
      <c r="J351" s="197">
        <f>'LK 27'!F19</f>
        <v>39.395600000000002</v>
      </c>
      <c r="K351" s="197">
        <f>'LK 27'!G19</f>
        <v>40.950000000000003</v>
      </c>
      <c r="L351" s="197">
        <f>'LK 27'!H19</f>
        <v>40.950000000000003</v>
      </c>
      <c r="M351" s="197">
        <f>'LK 27'!I19</f>
        <v>25.866900000000001</v>
      </c>
      <c r="N351" s="198">
        <f t="shared" si="104"/>
        <v>40.950000000000003</v>
      </c>
      <c r="O351" s="198">
        <f t="shared" si="105"/>
        <v>147.16250000000002</v>
      </c>
      <c r="P351" s="221">
        <f>'LK 27'!D19</f>
        <v>49.949999999999996</v>
      </c>
      <c r="Q351" s="86">
        <f t="shared" si="107"/>
        <v>2.4300000000000002</v>
      </c>
    </row>
    <row r="352" spans="1:17" ht="13.5" thickBot="1" x14ac:dyDescent="0.25">
      <c r="A352" s="199">
        <v>18</v>
      </c>
      <c r="B352" s="90" t="s">
        <v>538</v>
      </c>
      <c r="C352" s="194" t="str">
        <f t="shared" si="106"/>
        <v>LK.27.18</v>
      </c>
      <c r="D352" s="194" t="s">
        <v>1004</v>
      </c>
      <c r="E352" s="213">
        <v>4</v>
      </c>
      <c r="F352" s="323"/>
      <c r="G352" s="210" t="s">
        <v>661</v>
      </c>
      <c r="H352" s="210" t="s">
        <v>662</v>
      </c>
      <c r="I352" s="211" t="s">
        <v>663</v>
      </c>
      <c r="J352" s="197">
        <f>'LK 27'!F20</f>
        <v>66.626725370000003</v>
      </c>
      <c r="K352" s="197">
        <f>'LK 27'!G20</f>
        <v>72.13</v>
      </c>
      <c r="L352" s="197">
        <f>'LK 27'!H20</f>
        <v>72.13</v>
      </c>
      <c r="M352" s="197">
        <f>'LK 27'!I20</f>
        <v>52.451191059999999</v>
      </c>
      <c r="N352" s="198">
        <f t="shared" si="104"/>
        <v>72.13</v>
      </c>
      <c r="O352" s="198">
        <f t="shared" si="105"/>
        <v>263.33791643000001</v>
      </c>
      <c r="P352" s="221">
        <f>'LK 27'!D20</f>
        <v>89.980000000000018</v>
      </c>
      <c r="Q352" s="86">
        <f t="shared" si="107"/>
        <v>2.4300000000000002</v>
      </c>
    </row>
    <row r="353" spans="1:17" x14ac:dyDescent="0.2">
      <c r="A353" s="189"/>
      <c r="B353" s="324" t="s">
        <v>102</v>
      </c>
      <c r="C353" s="325"/>
      <c r="D353" s="325"/>
      <c r="E353" s="326"/>
      <c r="F353" s="216"/>
      <c r="G353" s="190"/>
      <c r="H353" s="190"/>
      <c r="I353" s="191"/>
      <c r="J353" s="192">
        <f>SUM(J354:J363)</f>
        <v>721.93974956</v>
      </c>
      <c r="K353" s="192">
        <f>SUM(K354:K363)</f>
        <v>751.80000000000007</v>
      </c>
      <c r="L353" s="192">
        <f>SUM(L354:L363)</f>
        <v>751.80000000000007</v>
      </c>
      <c r="M353" s="192">
        <f>SUM(M354:M363)</f>
        <v>432.38269105999996</v>
      </c>
      <c r="N353" s="192">
        <f>MAX(J353:M353)</f>
        <v>751.80000000000007</v>
      </c>
      <c r="O353" s="192">
        <f>SUM(O354:O363)</f>
        <v>2657.9224406200001</v>
      </c>
      <c r="P353" s="220">
        <f>+SUM(P354:P363)</f>
        <v>925.73</v>
      </c>
      <c r="Q353" s="223">
        <f>+SUM(Q354:Q363)</f>
        <v>24.3</v>
      </c>
    </row>
    <row r="354" spans="1:17" x14ac:dyDescent="0.2">
      <c r="A354" s="193">
        <v>1</v>
      </c>
      <c r="B354" s="90" t="s">
        <v>539</v>
      </c>
      <c r="C354" s="194" t="str">
        <f>+B354</f>
        <v>LK.28.1</v>
      </c>
      <c r="D354" s="194" t="s">
        <v>999</v>
      </c>
      <c r="E354" s="213">
        <v>4</v>
      </c>
      <c r="F354" s="321" t="s">
        <v>1132</v>
      </c>
      <c r="G354" s="210" t="s">
        <v>661</v>
      </c>
      <c r="H354" s="210" t="s">
        <v>662</v>
      </c>
      <c r="I354" s="211" t="s">
        <v>681</v>
      </c>
      <c r="J354" s="197">
        <f>'LK 28'!F3</f>
        <v>83.957799559999998</v>
      </c>
      <c r="K354" s="197">
        <f>'LK 28'!G3</f>
        <v>91.1</v>
      </c>
      <c r="L354" s="197">
        <f>'LK 28'!H3</f>
        <v>91.1</v>
      </c>
      <c r="M354" s="197">
        <f>'LK 28'!I3</f>
        <v>58.482941060000002</v>
      </c>
      <c r="N354" s="198">
        <f t="shared" ref="N354:N363" si="108">+MAX(J354:M354)</f>
        <v>91.1</v>
      </c>
      <c r="O354" s="198">
        <f t="shared" ref="O354:O363" si="109">+SUM(J354:M354)</f>
        <v>324.64074061999997</v>
      </c>
      <c r="P354" s="221">
        <f>'LK 28'!D3</f>
        <v>106.05000000000001</v>
      </c>
      <c r="Q354" s="86">
        <f>0.81*3</f>
        <v>2.4300000000000002</v>
      </c>
    </row>
    <row r="355" spans="1:17" x14ac:dyDescent="0.2">
      <c r="A355" s="193">
        <v>2</v>
      </c>
      <c r="B355" s="90" t="s">
        <v>540</v>
      </c>
      <c r="C355" s="194" t="str">
        <f t="shared" ref="C355:C363" si="110">+B355</f>
        <v>LK.28.2</v>
      </c>
      <c r="D355" s="194" t="s">
        <v>1006</v>
      </c>
      <c r="E355" s="213">
        <v>4</v>
      </c>
      <c r="F355" s="322"/>
      <c r="G355" s="195" t="s">
        <v>664</v>
      </c>
      <c r="H355" s="195" t="s">
        <v>665</v>
      </c>
      <c r="I355" s="196" t="s">
        <v>681</v>
      </c>
      <c r="J355" s="197">
        <f>'LK 28'!F4</f>
        <v>68.191100000000006</v>
      </c>
      <c r="K355" s="197">
        <f>'LK 28'!G4</f>
        <v>70</v>
      </c>
      <c r="L355" s="197">
        <f>'LK 28'!H4</f>
        <v>70</v>
      </c>
      <c r="M355" s="197">
        <f>'LK 28'!I4</f>
        <v>41.475000000000001</v>
      </c>
      <c r="N355" s="198">
        <f t="shared" si="108"/>
        <v>70</v>
      </c>
      <c r="O355" s="198">
        <f t="shared" si="109"/>
        <v>249.6661</v>
      </c>
      <c r="P355" s="221">
        <f>'LK 28'!D4</f>
        <v>80</v>
      </c>
      <c r="Q355" s="86">
        <f t="shared" ref="Q355:Q363" si="111">0.81*3</f>
        <v>2.4300000000000002</v>
      </c>
    </row>
    <row r="356" spans="1:17" x14ac:dyDescent="0.2">
      <c r="A356" s="193">
        <v>3</v>
      </c>
      <c r="B356" s="90" t="s">
        <v>541</v>
      </c>
      <c r="C356" s="194" t="str">
        <f t="shared" si="110"/>
        <v>LK.28.3</v>
      </c>
      <c r="D356" s="194" t="s">
        <v>1007</v>
      </c>
      <c r="E356" s="213">
        <v>4</v>
      </c>
      <c r="F356" s="322"/>
      <c r="G356" s="195" t="s">
        <v>664</v>
      </c>
      <c r="H356" s="195" t="s">
        <v>665</v>
      </c>
      <c r="I356" s="196" t="s">
        <v>681</v>
      </c>
      <c r="J356" s="197">
        <f>'LK 28'!F5</f>
        <v>68.191100000000006</v>
      </c>
      <c r="K356" s="197">
        <f>'LK 28'!G5</f>
        <v>70</v>
      </c>
      <c r="L356" s="197">
        <f>'LK 28'!H5</f>
        <v>70</v>
      </c>
      <c r="M356" s="197">
        <f>'LK 28'!I5</f>
        <v>41.475000000000001</v>
      </c>
      <c r="N356" s="198">
        <f t="shared" si="108"/>
        <v>70</v>
      </c>
      <c r="O356" s="198">
        <f t="shared" si="109"/>
        <v>249.6661</v>
      </c>
      <c r="P356" s="221">
        <f>'LK 28'!D5</f>
        <v>80</v>
      </c>
      <c r="Q356" s="86">
        <f t="shared" si="111"/>
        <v>2.4300000000000002</v>
      </c>
    </row>
    <row r="357" spans="1:17" x14ac:dyDescent="0.2">
      <c r="A357" s="193">
        <v>4</v>
      </c>
      <c r="B357" s="90" t="s">
        <v>542</v>
      </c>
      <c r="C357" s="194" t="str">
        <f t="shared" si="110"/>
        <v>LK.28.4</v>
      </c>
      <c r="D357" s="194" t="s">
        <v>1008</v>
      </c>
      <c r="E357" s="213">
        <v>4</v>
      </c>
      <c r="F357" s="322"/>
      <c r="G357" s="195" t="s">
        <v>664</v>
      </c>
      <c r="H357" s="195" t="s">
        <v>665</v>
      </c>
      <c r="I357" s="196" t="s">
        <v>681</v>
      </c>
      <c r="J357" s="197">
        <f>'LK 28'!F6</f>
        <v>68.191100000000006</v>
      </c>
      <c r="K357" s="197">
        <f>'LK 28'!G6</f>
        <v>70</v>
      </c>
      <c r="L357" s="197">
        <f>'LK 28'!H6</f>
        <v>70</v>
      </c>
      <c r="M357" s="197">
        <f>'LK 28'!I6</f>
        <v>36.824750000000002</v>
      </c>
      <c r="N357" s="198">
        <f t="shared" si="108"/>
        <v>70</v>
      </c>
      <c r="O357" s="198">
        <f t="shared" si="109"/>
        <v>245.01585</v>
      </c>
      <c r="P357" s="221">
        <f>'LK 28'!D6</f>
        <v>80</v>
      </c>
      <c r="Q357" s="86">
        <f t="shared" si="111"/>
        <v>2.4300000000000002</v>
      </c>
    </row>
    <row r="358" spans="1:17" x14ac:dyDescent="0.2">
      <c r="A358" s="193">
        <v>5</v>
      </c>
      <c r="B358" s="90" t="s">
        <v>543</v>
      </c>
      <c r="C358" s="194" t="str">
        <f t="shared" si="110"/>
        <v>LK.28.5</v>
      </c>
      <c r="D358" s="194" t="s">
        <v>1009</v>
      </c>
      <c r="E358" s="213">
        <v>4</v>
      </c>
      <c r="F358" s="323"/>
      <c r="G358" s="210" t="s">
        <v>661</v>
      </c>
      <c r="H358" s="210" t="s">
        <v>662</v>
      </c>
      <c r="I358" s="211" t="s">
        <v>681</v>
      </c>
      <c r="J358" s="197">
        <f>'LK 28'!F7</f>
        <v>68.408649999999994</v>
      </c>
      <c r="K358" s="197">
        <f>'LK 28'!G7</f>
        <v>70</v>
      </c>
      <c r="L358" s="197">
        <f>'LK 28'!H7</f>
        <v>70</v>
      </c>
      <c r="M358" s="197">
        <f>'LK 28'!I7</f>
        <v>36.725000000000001</v>
      </c>
      <c r="N358" s="198">
        <f t="shared" si="108"/>
        <v>70</v>
      </c>
      <c r="O358" s="198">
        <f t="shared" si="109"/>
        <v>245.13364999999999</v>
      </c>
      <c r="P358" s="221">
        <f>'LK 28'!D7</f>
        <v>112</v>
      </c>
      <c r="Q358" s="86">
        <f t="shared" si="111"/>
        <v>2.4300000000000002</v>
      </c>
    </row>
    <row r="359" spans="1:17" x14ac:dyDescent="0.2">
      <c r="A359" s="193">
        <v>6</v>
      </c>
      <c r="B359" s="90" t="s">
        <v>544</v>
      </c>
      <c r="C359" s="194" t="str">
        <f t="shared" si="110"/>
        <v>LK.28.6</v>
      </c>
      <c r="D359" s="194" t="s">
        <v>1010</v>
      </c>
      <c r="E359" s="213">
        <v>4</v>
      </c>
      <c r="F359" s="321" t="s">
        <v>1133</v>
      </c>
      <c r="G359" s="210" t="s">
        <v>661</v>
      </c>
      <c r="H359" s="210" t="s">
        <v>662</v>
      </c>
      <c r="I359" s="211" t="s">
        <v>663</v>
      </c>
      <c r="J359" s="197">
        <f>'LK 28'!F8</f>
        <v>69.900000000000006</v>
      </c>
      <c r="K359" s="197">
        <f>'LK 28'!G8</f>
        <v>71.5</v>
      </c>
      <c r="L359" s="197">
        <f>'LK 28'!H8</f>
        <v>71.5</v>
      </c>
      <c r="M359" s="197">
        <f>'LK 28'!I8</f>
        <v>36.700000000000003</v>
      </c>
      <c r="N359" s="198">
        <f t="shared" si="108"/>
        <v>71.5</v>
      </c>
      <c r="O359" s="198">
        <f t="shared" si="109"/>
        <v>249.60000000000002</v>
      </c>
      <c r="P359" s="221">
        <f>'LK 28'!D8</f>
        <v>114.10000000000001</v>
      </c>
      <c r="Q359" s="86">
        <f t="shared" si="111"/>
        <v>2.4300000000000002</v>
      </c>
    </row>
    <row r="360" spans="1:17" x14ac:dyDescent="0.2">
      <c r="A360" s="193">
        <v>7</v>
      </c>
      <c r="B360" s="90" t="s">
        <v>545</v>
      </c>
      <c r="C360" s="194" t="str">
        <f t="shared" si="110"/>
        <v>LK.28.7</v>
      </c>
      <c r="D360" s="194" t="s">
        <v>1011</v>
      </c>
      <c r="E360" s="213">
        <v>4</v>
      </c>
      <c r="F360" s="322"/>
      <c r="G360" s="195" t="s">
        <v>664</v>
      </c>
      <c r="H360" s="195" t="s">
        <v>665</v>
      </c>
      <c r="I360" s="196" t="s">
        <v>663</v>
      </c>
      <c r="J360" s="197">
        <f>'LK 28'!F9</f>
        <v>69.7</v>
      </c>
      <c r="K360" s="197">
        <f>'LK 28'!G9</f>
        <v>71.5</v>
      </c>
      <c r="L360" s="197">
        <f>'LK 28'!H9</f>
        <v>71.5</v>
      </c>
      <c r="M360" s="197">
        <f>'LK 28'!I9</f>
        <v>36.799999999999997</v>
      </c>
      <c r="N360" s="198">
        <f t="shared" si="108"/>
        <v>71.5</v>
      </c>
      <c r="O360" s="198">
        <f t="shared" si="109"/>
        <v>249.5</v>
      </c>
      <c r="P360" s="221">
        <f>'LK 28'!D9</f>
        <v>81.5</v>
      </c>
      <c r="Q360" s="86">
        <f t="shared" si="111"/>
        <v>2.4300000000000002</v>
      </c>
    </row>
    <row r="361" spans="1:17" x14ac:dyDescent="0.2">
      <c r="A361" s="199">
        <v>8</v>
      </c>
      <c r="B361" s="90" t="s">
        <v>546</v>
      </c>
      <c r="C361" s="194" t="str">
        <f t="shared" si="110"/>
        <v>LK.28.8</v>
      </c>
      <c r="D361" s="194" t="s">
        <v>1012</v>
      </c>
      <c r="E361" s="213">
        <v>4</v>
      </c>
      <c r="F361" s="322"/>
      <c r="G361" s="195" t="s">
        <v>664</v>
      </c>
      <c r="H361" s="195" t="s">
        <v>665</v>
      </c>
      <c r="I361" s="196" t="s">
        <v>663</v>
      </c>
      <c r="J361" s="197">
        <f>'LK 28'!F10</f>
        <v>69.7</v>
      </c>
      <c r="K361" s="197">
        <f>'LK 28'!G10</f>
        <v>71.5</v>
      </c>
      <c r="L361" s="197">
        <f>'LK 28'!H10</f>
        <v>71.5</v>
      </c>
      <c r="M361" s="197">
        <f>'LK 28'!I10</f>
        <v>41.5</v>
      </c>
      <c r="N361" s="198">
        <f t="shared" si="108"/>
        <v>71.5</v>
      </c>
      <c r="O361" s="198">
        <f t="shared" si="109"/>
        <v>254.2</v>
      </c>
      <c r="P361" s="221">
        <f>'LK 28'!D10</f>
        <v>81.5</v>
      </c>
      <c r="Q361" s="86">
        <f t="shared" si="111"/>
        <v>2.4300000000000002</v>
      </c>
    </row>
    <row r="362" spans="1:17" x14ac:dyDescent="0.2">
      <c r="A362" s="199">
        <v>9</v>
      </c>
      <c r="B362" s="90" t="s">
        <v>547</v>
      </c>
      <c r="C362" s="194" t="str">
        <f t="shared" si="110"/>
        <v>LK.28.9</v>
      </c>
      <c r="D362" s="194" t="s">
        <v>1013</v>
      </c>
      <c r="E362" s="213">
        <v>4</v>
      </c>
      <c r="F362" s="322"/>
      <c r="G362" s="195" t="s">
        <v>664</v>
      </c>
      <c r="H362" s="195" t="s">
        <v>662</v>
      </c>
      <c r="I362" s="196" t="s">
        <v>663</v>
      </c>
      <c r="J362" s="197">
        <f>'LK 28'!F11</f>
        <v>69.7</v>
      </c>
      <c r="K362" s="197">
        <f>'LK 28'!G11</f>
        <v>71.5</v>
      </c>
      <c r="L362" s="197">
        <f>'LK 28'!H11</f>
        <v>71.5</v>
      </c>
      <c r="M362" s="197">
        <f>'LK 28'!I11</f>
        <v>41.5</v>
      </c>
      <c r="N362" s="198">
        <f t="shared" si="108"/>
        <v>71.5</v>
      </c>
      <c r="O362" s="198">
        <f t="shared" si="109"/>
        <v>254.2</v>
      </c>
      <c r="P362" s="221">
        <f>'LK 28'!D11</f>
        <v>81.5</v>
      </c>
      <c r="Q362" s="86">
        <f t="shared" si="111"/>
        <v>2.4300000000000002</v>
      </c>
    </row>
    <row r="363" spans="1:17" ht="13.5" thickBot="1" x14ac:dyDescent="0.25">
      <c r="A363" s="199">
        <v>10</v>
      </c>
      <c r="B363" s="90" t="s">
        <v>548</v>
      </c>
      <c r="C363" s="194" t="str">
        <f t="shared" si="110"/>
        <v>LK.28.10</v>
      </c>
      <c r="D363" s="194" t="s">
        <v>1014</v>
      </c>
      <c r="E363" s="213">
        <v>4</v>
      </c>
      <c r="F363" s="323"/>
      <c r="G363" s="210" t="s">
        <v>661</v>
      </c>
      <c r="H363" s="210" t="s">
        <v>662</v>
      </c>
      <c r="I363" s="211" t="s">
        <v>663</v>
      </c>
      <c r="J363" s="197">
        <f>'LK 28'!F12</f>
        <v>86</v>
      </c>
      <c r="K363" s="197">
        <f>'LK 28'!G12</f>
        <v>94.7</v>
      </c>
      <c r="L363" s="197">
        <f>'LK 28'!H12</f>
        <v>94.7</v>
      </c>
      <c r="M363" s="197">
        <f>'LK 28'!I12</f>
        <v>60.9</v>
      </c>
      <c r="N363" s="198">
        <f t="shared" si="108"/>
        <v>94.7</v>
      </c>
      <c r="O363" s="198">
        <f t="shared" si="109"/>
        <v>336.29999999999995</v>
      </c>
      <c r="P363" s="221">
        <f>'LK 28'!D12</f>
        <v>109.08</v>
      </c>
      <c r="Q363" s="86">
        <f t="shared" si="111"/>
        <v>2.4300000000000002</v>
      </c>
    </row>
    <row r="364" spans="1:17" x14ac:dyDescent="0.2">
      <c r="A364" s="189"/>
      <c r="B364" s="324" t="s">
        <v>105</v>
      </c>
      <c r="C364" s="325"/>
      <c r="D364" s="325"/>
      <c r="E364" s="326"/>
      <c r="F364" s="216"/>
      <c r="G364" s="190"/>
      <c r="H364" s="190"/>
      <c r="I364" s="191"/>
      <c r="J364" s="192">
        <f>SUM(J365:J377)</f>
        <v>797.23794999999996</v>
      </c>
      <c r="K364" s="192">
        <f>SUM(K365:K377)</f>
        <v>819</v>
      </c>
      <c r="L364" s="192">
        <f>SUM(L365:L377)</f>
        <v>819</v>
      </c>
      <c r="M364" s="192">
        <f>SUM(M365:M377)</f>
        <v>449.16500000000008</v>
      </c>
      <c r="N364" s="192">
        <f>MAX(J364:M364)</f>
        <v>819</v>
      </c>
      <c r="O364" s="192">
        <f>SUM(O365:O377)</f>
        <v>2884.4029499999997</v>
      </c>
      <c r="P364" s="220">
        <f>+SUM(P365:P377)</f>
        <v>1065</v>
      </c>
      <c r="Q364" s="223">
        <f>+SUM(Q365:Q377)</f>
        <v>31.59</v>
      </c>
    </row>
    <row r="365" spans="1:17" x14ac:dyDescent="0.2">
      <c r="A365" s="193">
        <v>1</v>
      </c>
      <c r="B365" s="90" t="s">
        <v>549</v>
      </c>
      <c r="C365" s="194" t="str">
        <f>+B365</f>
        <v>LK.29.1</v>
      </c>
      <c r="D365" s="194" t="s">
        <v>1015</v>
      </c>
      <c r="E365" s="213">
        <v>4</v>
      </c>
      <c r="F365" s="321" t="s">
        <v>1134</v>
      </c>
      <c r="G365" s="210" t="s">
        <v>661</v>
      </c>
      <c r="H365" s="210" t="s">
        <v>662</v>
      </c>
      <c r="I365" s="211" t="s">
        <v>681</v>
      </c>
      <c r="J365" s="197">
        <f>'LK 29'!F3</f>
        <v>68.400000000000006</v>
      </c>
      <c r="K365" s="197">
        <f>'LK 29'!G3</f>
        <v>70</v>
      </c>
      <c r="L365" s="197">
        <f>'LK 29'!H3</f>
        <v>70</v>
      </c>
      <c r="M365" s="197">
        <f>'LK 29'!I3</f>
        <v>36.700000000000003</v>
      </c>
      <c r="N365" s="198">
        <f t="shared" ref="N365:N377" si="112">+MAX(J365:M365)</f>
        <v>70</v>
      </c>
      <c r="O365" s="198">
        <f t="shared" ref="O365:O377" si="113">+SUM(J365:M365)</f>
        <v>245.10000000000002</v>
      </c>
      <c r="P365" s="221">
        <f>'LK 29'!D3</f>
        <v>112</v>
      </c>
      <c r="Q365" s="86">
        <f>0.81*3</f>
        <v>2.4300000000000002</v>
      </c>
    </row>
    <row r="366" spans="1:17" x14ac:dyDescent="0.2">
      <c r="A366" s="193">
        <v>2</v>
      </c>
      <c r="B366" s="90" t="s">
        <v>550</v>
      </c>
      <c r="C366" s="194" t="str">
        <f t="shared" ref="C366:C377" si="114">+B366</f>
        <v>LK.29.2</v>
      </c>
      <c r="D366" s="194" t="s">
        <v>1016</v>
      </c>
      <c r="E366" s="213">
        <v>4</v>
      </c>
      <c r="F366" s="322"/>
      <c r="G366" s="195" t="s">
        <v>664</v>
      </c>
      <c r="H366" s="195" t="s">
        <v>665</v>
      </c>
      <c r="I366" s="196" t="s">
        <v>681</v>
      </c>
      <c r="J366" s="197">
        <f>'LK 29'!F4</f>
        <v>68.19</v>
      </c>
      <c r="K366" s="197">
        <f>'LK 29'!G4</f>
        <v>70</v>
      </c>
      <c r="L366" s="197">
        <f>'LK 29'!H4</f>
        <v>70</v>
      </c>
      <c r="M366" s="197">
        <f>'LK 29'!I4</f>
        <v>36.9</v>
      </c>
      <c r="N366" s="198">
        <f t="shared" si="112"/>
        <v>70</v>
      </c>
      <c r="O366" s="198">
        <f t="shared" si="113"/>
        <v>245.09</v>
      </c>
      <c r="P366" s="221">
        <f>'LK 29'!D4</f>
        <v>80</v>
      </c>
      <c r="Q366" s="86">
        <f t="shared" ref="Q366:Q377" si="115">0.81*3</f>
        <v>2.4300000000000002</v>
      </c>
    </row>
    <row r="367" spans="1:17" x14ac:dyDescent="0.2">
      <c r="A367" s="193">
        <v>3</v>
      </c>
      <c r="B367" s="90" t="s">
        <v>551</v>
      </c>
      <c r="C367" s="194" t="str">
        <f t="shared" si="114"/>
        <v>LK.29.3</v>
      </c>
      <c r="D367" s="194" t="s">
        <v>1017</v>
      </c>
      <c r="E367" s="213">
        <v>4</v>
      </c>
      <c r="F367" s="322"/>
      <c r="G367" s="195" t="s">
        <v>664</v>
      </c>
      <c r="H367" s="195" t="s">
        <v>665</v>
      </c>
      <c r="I367" s="196" t="s">
        <v>681</v>
      </c>
      <c r="J367" s="197">
        <f>'LK 29'!F5</f>
        <v>68.19</v>
      </c>
      <c r="K367" s="197">
        <f>'LK 29'!G5</f>
        <v>70</v>
      </c>
      <c r="L367" s="197">
        <f>'LK 29'!H5</f>
        <v>70</v>
      </c>
      <c r="M367" s="197">
        <f>'LK 29'!I5</f>
        <v>41.47</v>
      </c>
      <c r="N367" s="198">
        <f t="shared" si="112"/>
        <v>70</v>
      </c>
      <c r="O367" s="198">
        <f t="shared" si="113"/>
        <v>249.66</v>
      </c>
      <c r="P367" s="221">
        <f>'LK 29'!D5</f>
        <v>80</v>
      </c>
      <c r="Q367" s="86">
        <f t="shared" si="115"/>
        <v>2.4300000000000002</v>
      </c>
    </row>
    <row r="368" spans="1:17" x14ac:dyDescent="0.2">
      <c r="A368" s="193">
        <v>4</v>
      </c>
      <c r="B368" s="90" t="s">
        <v>552</v>
      </c>
      <c r="C368" s="194" t="str">
        <f t="shared" si="114"/>
        <v>LK.29.4</v>
      </c>
      <c r="D368" s="194" t="s">
        <v>1018</v>
      </c>
      <c r="E368" s="213">
        <v>4</v>
      </c>
      <c r="F368" s="322"/>
      <c r="G368" s="195" t="s">
        <v>664</v>
      </c>
      <c r="H368" s="195" t="s">
        <v>665</v>
      </c>
      <c r="I368" s="196" t="s">
        <v>681</v>
      </c>
      <c r="J368" s="197">
        <f>'LK 29'!F6</f>
        <v>68.19</v>
      </c>
      <c r="K368" s="197">
        <f>'LK 29'!G6</f>
        <v>70</v>
      </c>
      <c r="L368" s="197">
        <f>'LK 29'!H6</f>
        <v>70</v>
      </c>
      <c r="M368" s="197">
        <f>'LK 29'!I6</f>
        <v>41.47</v>
      </c>
      <c r="N368" s="198">
        <f t="shared" si="112"/>
        <v>70</v>
      </c>
      <c r="O368" s="198">
        <f t="shared" si="113"/>
        <v>249.66</v>
      </c>
      <c r="P368" s="221">
        <f>'LK 29'!D6</f>
        <v>80</v>
      </c>
      <c r="Q368" s="86">
        <f t="shared" si="115"/>
        <v>2.4300000000000002</v>
      </c>
    </row>
    <row r="369" spans="1:17" x14ac:dyDescent="0.2">
      <c r="A369" s="193">
        <v>5</v>
      </c>
      <c r="B369" s="90" t="s">
        <v>553</v>
      </c>
      <c r="C369" s="194" t="str">
        <f t="shared" si="114"/>
        <v>LK.29.5</v>
      </c>
      <c r="D369" s="194" t="s">
        <v>1019</v>
      </c>
      <c r="E369" s="213">
        <v>4</v>
      </c>
      <c r="F369" s="322"/>
      <c r="G369" s="195" t="s">
        <v>664</v>
      </c>
      <c r="H369" s="195" t="s">
        <v>662</v>
      </c>
      <c r="I369" s="196" t="s">
        <v>681</v>
      </c>
      <c r="J369" s="197">
        <f>'LK 29'!F7</f>
        <v>68.19</v>
      </c>
      <c r="K369" s="197">
        <f>'LK 29'!G7</f>
        <v>70</v>
      </c>
      <c r="L369" s="197">
        <f>'LK 29'!H7</f>
        <v>70</v>
      </c>
      <c r="M369" s="197">
        <f>'LK 29'!I7</f>
        <v>36.9</v>
      </c>
      <c r="N369" s="198">
        <f t="shared" si="112"/>
        <v>70</v>
      </c>
      <c r="O369" s="198">
        <f t="shared" si="113"/>
        <v>245.09</v>
      </c>
      <c r="P369" s="221">
        <f>'LK 29'!D7</f>
        <v>80</v>
      </c>
      <c r="Q369" s="86">
        <f t="shared" si="115"/>
        <v>2.4300000000000002</v>
      </c>
    </row>
    <row r="370" spans="1:17" x14ac:dyDescent="0.2">
      <c r="A370" s="193">
        <v>6</v>
      </c>
      <c r="B370" s="90" t="s">
        <v>554</v>
      </c>
      <c r="C370" s="194" t="str">
        <f t="shared" si="114"/>
        <v>LK.29.6</v>
      </c>
      <c r="D370" s="194" t="s">
        <v>1020</v>
      </c>
      <c r="E370" s="213">
        <v>4</v>
      </c>
      <c r="F370" s="323"/>
      <c r="G370" s="210" t="s">
        <v>661</v>
      </c>
      <c r="H370" s="210" t="s">
        <v>662</v>
      </c>
      <c r="I370" s="211" t="s">
        <v>681</v>
      </c>
      <c r="J370" s="197">
        <f>'LK 29'!F8</f>
        <v>88.66</v>
      </c>
      <c r="K370" s="197">
        <f>'LK 29'!G8</f>
        <v>91</v>
      </c>
      <c r="L370" s="197">
        <f>'LK 29'!H8</f>
        <v>91</v>
      </c>
      <c r="M370" s="197">
        <f>'LK 29'!I8</f>
        <v>47.7</v>
      </c>
      <c r="N370" s="198">
        <f t="shared" si="112"/>
        <v>91</v>
      </c>
      <c r="O370" s="198">
        <f t="shared" si="113"/>
        <v>318.35999999999996</v>
      </c>
      <c r="P370" s="221">
        <f>'LK 29'!D8</f>
        <v>136</v>
      </c>
      <c r="Q370" s="86">
        <f t="shared" si="115"/>
        <v>2.4300000000000002</v>
      </c>
    </row>
    <row r="371" spans="1:17" x14ac:dyDescent="0.2">
      <c r="A371" s="193">
        <v>7</v>
      </c>
      <c r="B371" s="90" t="s">
        <v>555</v>
      </c>
      <c r="C371" s="194" t="str">
        <f t="shared" si="114"/>
        <v>LK.29.7</v>
      </c>
      <c r="D371" s="194" t="s">
        <v>1021</v>
      </c>
      <c r="E371" s="213">
        <v>4</v>
      </c>
      <c r="F371" s="321" t="s">
        <v>1135</v>
      </c>
      <c r="G371" s="210" t="s">
        <v>661</v>
      </c>
      <c r="H371" s="210" t="s">
        <v>662</v>
      </c>
      <c r="I371" s="211" t="s">
        <v>663</v>
      </c>
      <c r="J371" s="197">
        <f>'LK 29'!F9</f>
        <v>52.66</v>
      </c>
      <c r="K371" s="197">
        <f>'LK 29'!G9</f>
        <v>54</v>
      </c>
      <c r="L371" s="197">
        <f>'LK 29'!H9</f>
        <v>54</v>
      </c>
      <c r="M371" s="197">
        <f>'LK 29'!I9</f>
        <v>27.85</v>
      </c>
      <c r="N371" s="198">
        <f t="shared" si="112"/>
        <v>54</v>
      </c>
      <c r="O371" s="198">
        <f t="shared" si="113"/>
        <v>188.51</v>
      </c>
      <c r="P371" s="221">
        <f>'LK 29'!D9</f>
        <v>91</v>
      </c>
      <c r="Q371" s="86">
        <f t="shared" si="115"/>
        <v>2.4300000000000002</v>
      </c>
    </row>
    <row r="372" spans="1:17" x14ac:dyDescent="0.2">
      <c r="A372" s="199">
        <v>8</v>
      </c>
      <c r="B372" s="90" t="s">
        <v>556</v>
      </c>
      <c r="C372" s="194" t="str">
        <f t="shared" si="114"/>
        <v>LK.29.8</v>
      </c>
      <c r="D372" s="194" t="s">
        <v>1022</v>
      </c>
      <c r="E372" s="213">
        <v>4</v>
      </c>
      <c r="F372" s="322"/>
      <c r="G372" s="195" t="s">
        <v>664</v>
      </c>
      <c r="H372" s="195" t="s">
        <v>665</v>
      </c>
      <c r="I372" s="196" t="s">
        <v>663</v>
      </c>
      <c r="J372" s="197">
        <f>'LK 29'!F10</f>
        <v>52.4</v>
      </c>
      <c r="K372" s="197">
        <f>'LK 29'!G10</f>
        <v>54</v>
      </c>
      <c r="L372" s="197">
        <f>'LK 29'!H10</f>
        <v>54</v>
      </c>
      <c r="M372" s="197">
        <f>'LK 29'!I10</f>
        <v>32.1</v>
      </c>
      <c r="N372" s="198">
        <f t="shared" si="112"/>
        <v>54</v>
      </c>
      <c r="O372" s="198">
        <f t="shared" si="113"/>
        <v>192.5</v>
      </c>
      <c r="P372" s="221">
        <f>'LK 29'!D10</f>
        <v>63</v>
      </c>
      <c r="Q372" s="86">
        <f t="shared" si="115"/>
        <v>2.4300000000000002</v>
      </c>
    </row>
    <row r="373" spans="1:17" x14ac:dyDescent="0.2">
      <c r="A373" s="199">
        <v>9</v>
      </c>
      <c r="B373" s="90" t="s">
        <v>557</v>
      </c>
      <c r="C373" s="194" t="str">
        <f t="shared" si="114"/>
        <v>LK.29.9</v>
      </c>
      <c r="D373" s="194" t="s">
        <v>1023</v>
      </c>
      <c r="E373" s="213">
        <v>4</v>
      </c>
      <c r="F373" s="322"/>
      <c r="G373" s="195" t="s">
        <v>664</v>
      </c>
      <c r="H373" s="195" t="s">
        <v>665</v>
      </c>
      <c r="I373" s="196" t="s">
        <v>663</v>
      </c>
      <c r="J373" s="197">
        <f>'LK 29'!F11</f>
        <v>52.445599999999999</v>
      </c>
      <c r="K373" s="197">
        <f>'LK 29'!G11</f>
        <v>54</v>
      </c>
      <c r="L373" s="197">
        <f>'LK 29'!H11</f>
        <v>54</v>
      </c>
      <c r="M373" s="197">
        <f>'LK 29'!I11</f>
        <v>28</v>
      </c>
      <c r="N373" s="198">
        <f t="shared" si="112"/>
        <v>54</v>
      </c>
      <c r="O373" s="198">
        <f t="shared" si="113"/>
        <v>188.44560000000001</v>
      </c>
      <c r="P373" s="221">
        <f>'LK 29'!D11</f>
        <v>63</v>
      </c>
      <c r="Q373" s="86">
        <f t="shared" si="115"/>
        <v>2.4300000000000002</v>
      </c>
    </row>
    <row r="374" spans="1:17" x14ac:dyDescent="0.2">
      <c r="A374" s="199">
        <v>10</v>
      </c>
      <c r="B374" s="90" t="s">
        <v>558</v>
      </c>
      <c r="C374" s="194" t="str">
        <f t="shared" si="114"/>
        <v>LK.29.10</v>
      </c>
      <c r="D374" s="194" t="s">
        <v>1024</v>
      </c>
      <c r="E374" s="213">
        <v>4</v>
      </c>
      <c r="F374" s="322"/>
      <c r="G374" s="195" t="s">
        <v>664</v>
      </c>
      <c r="H374" s="195" t="s">
        <v>662</v>
      </c>
      <c r="I374" s="196" t="s">
        <v>663</v>
      </c>
      <c r="J374" s="197">
        <f>'LK 29'!F12</f>
        <v>52.445599999999999</v>
      </c>
      <c r="K374" s="197">
        <f>'LK 29'!G12</f>
        <v>54</v>
      </c>
      <c r="L374" s="197">
        <f>'LK 29'!H12</f>
        <v>54</v>
      </c>
      <c r="M374" s="197">
        <f>'LK 29'!I12</f>
        <v>28.02</v>
      </c>
      <c r="N374" s="198">
        <f t="shared" si="112"/>
        <v>54</v>
      </c>
      <c r="O374" s="198">
        <f t="shared" si="113"/>
        <v>188.46560000000002</v>
      </c>
      <c r="P374" s="221">
        <f>'LK 29'!D12</f>
        <v>63</v>
      </c>
      <c r="Q374" s="86">
        <f t="shared" si="115"/>
        <v>2.4300000000000002</v>
      </c>
    </row>
    <row r="375" spans="1:17" x14ac:dyDescent="0.2">
      <c r="A375" s="199">
        <v>11</v>
      </c>
      <c r="B375" s="90" t="s">
        <v>559</v>
      </c>
      <c r="C375" s="194" t="str">
        <f t="shared" si="114"/>
        <v>LK.29.11</v>
      </c>
      <c r="D375" s="194" t="s">
        <v>975</v>
      </c>
      <c r="E375" s="213">
        <v>4</v>
      </c>
      <c r="F375" s="322"/>
      <c r="G375" s="195" t="s">
        <v>664</v>
      </c>
      <c r="H375" s="195" t="s">
        <v>683</v>
      </c>
      <c r="I375" s="196" t="s">
        <v>663</v>
      </c>
      <c r="J375" s="197">
        <f>'LK 29'!F13</f>
        <v>52.4</v>
      </c>
      <c r="K375" s="197">
        <f>'LK 29'!G13</f>
        <v>54</v>
      </c>
      <c r="L375" s="197">
        <f>'LK 29'!H13</f>
        <v>54</v>
      </c>
      <c r="M375" s="197">
        <f>'LK 29'!I13</f>
        <v>32.1</v>
      </c>
      <c r="N375" s="198">
        <f t="shared" si="112"/>
        <v>54</v>
      </c>
      <c r="O375" s="198">
        <f t="shared" si="113"/>
        <v>192.5</v>
      </c>
      <c r="P375" s="221">
        <f>'LK 29'!D13</f>
        <v>63</v>
      </c>
      <c r="Q375" s="86">
        <f t="shared" si="115"/>
        <v>2.4300000000000002</v>
      </c>
    </row>
    <row r="376" spans="1:17" x14ac:dyDescent="0.2">
      <c r="A376" s="199">
        <v>12</v>
      </c>
      <c r="B376" s="90" t="s">
        <v>560</v>
      </c>
      <c r="C376" s="194" t="str">
        <f t="shared" si="114"/>
        <v>LK.29.12</v>
      </c>
      <c r="D376" s="194" t="s">
        <v>1025</v>
      </c>
      <c r="E376" s="213">
        <v>4</v>
      </c>
      <c r="F376" s="322"/>
      <c r="G376" s="195" t="s">
        <v>664</v>
      </c>
      <c r="H376" s="195" t="s">
        <v>842</v>
      </c>
      <c r="I376" s="196" t="s">
        <v>663</v>
      </c>
      <c r="J376" s="197">
        <f>'LK 29'!F14</f>
        <v>52.4</v>
      </c>
      <c r="K376" s="197">
        <f>'LK 29'!G14</f>
        <v>54</v>
      </c>
      <c r="L376" s="197">
        <f>'LK 29'!H14</f>
        <v>54</v>
      </c>
      <c r="M376" s="197">
        <f>'LK 29'!I14</f>
        <v>32.1</v>
      </c>
      <c r="N376" s="198">
        <f t="shared" si="112"/>
        <v>54</v>
      </c>
      <c r="O376" s="198">
        <f t="shared" si="113"/>
        <v>192.5</v>
      </c>
      <c r="P376" s="221">
        <f>'LK 29'!D14</f>
        <v>63</v>
      </c>
      <c r="Q376" s="86">
        <f t="shared" si="115"/>
        <v>2.4300000000000002</v>
      </c>
    </row>
    <row r="377" spans="1:17" ht="13.5" thickBot="1" x14ac:dyDescent="0.25">
      <c r="A377" s="199">
        <v>13</v>
      </c>
      <c r="B377" s="90" t="s">
        <v>561</v>
      </c>
      <c r="C377" s="194" t="str">
        <f t="shared" si="114"/>
        <v>LK.29.13</v>
      </c>
      <c r="D377" s="194" t="s">
        <v>1026</v>
      </c>
      <c r="E377" s="213">
        <v>4</v>
      </c>
      <c r="F377" s="323"/>
      <c r="G377" s="210" t="s">
        <v>661</v>
      </c>
      <c r="H377" s="210" t="s">
        <v>662</v>
      </c>
      <c r="I377" s="211" t="s">
        <v>663</v>
      </c>
      <c r="J377" s="197">
        <f>'LK 29'!F15</f>
        <v>52.66675</v>
      </c>
      <c r="K377" s="197">
        <f>'LK 29'!G15</f>
        <v>54</v>
      </c>
      <c r="L377" s="197">
        <f>'LK 29'!H15</f>
        <v>54</v>
      </c>
      <c r="M377" s="197">
        <f>'LK 29'!I15</f>
        <v>27.855</v>
      </c>
      <c r="N377" s="198">
        <f t="shared" si="112"/>
        <v>54</v>
      </c>
      <c r="O377" s="198">
        <f t="shared" si="113"/>
        <v>188.52175</v>
      </c>
      <c r="P377" s="221">
        <f>'LK 29'!D15</f>
        <v>91</v>
      </c>
      <c r="Q377" s="86">
        <f t="shared" si="115"/>
        <v>2.4300000000000002</v>
      </c>
    </row>
    <row r="378" spans="1:17" x14ac:dyDescent="0.2">
      <c r="A378" s="189"/>
      <c r="B378" s="324" t="s">
        <v>108</v>
      </c>
      <c r="C378" s="325"/>
      <c r="D378" s="325"/>
      <c r="E378" s="326"/>
      <c r="F378" s="216"/>
      <c r="G378" s="190"/>
      <c r="H378" s="190"/>
      <c r="I378" s="191"/>
      <c r="J378" s="192">
        <f>SUM(J379:J384)</f>
        <v>379.8</v>
      </c>
      <c r="K378" s="192">
        <f>SUM(K379:K384)</f>
        <v>390</v>
      </c>
      <c r="L378" s="192">
        <f>SUM(L379:L384)</f>
        <v>390</v>
      </c>
      <c r="M378" s="192">
        <f>SUM(M379:M384)</f>
        <v>214.8</v>
      </c>
      <c r="N378" s="192">
        <f>MAX(J378:M378)</f>
        <v>390</v>
      </c>
      <c r="O378" s="192">
        <f>SUM(O379:O384)</f>
        <v>1374.6</v>
      </c>
      <c r="P378" s="220">
        <f>+SUM(P379:P384)</f>
        <v>570</v>
      </c>
      <c r="Q378" s="223">
        <f>+SUM(Q379:Q384)</f>
        <v>14.58</v>
      </c>
    </row>
    <row r="379" spans="1:17" x14ac:dyDescent="0.2">
      <c r="A379" s="193">
        <v>1</v>
      </c>
      <c r="B379" s="90" t="s">
        <v>562</v>
      </c>
      <c r="C379" s="194" t="str">
        <f>+B379</f>
        <v>LK.30.1</v>
      </c>
      <c r="D379" s="194" t="s">
        <v>1027</v>
      </c>
      <c r="E379" s="213">
        <v>4</v>
      </c>
      <c r="F379" s="321" t="s">
        <v>1136</v>
      </c>
      <c r="G379" s="210" t="s">
        <v>661</v>
      </c>
      <c r="H379" s="210" t="s">
        <v>662</v>
      </c>
      <c r="I379" s="211" t="s">
        <v>681</v>
      </c>
      <c r="J379" s="197">
        <f>'LK 30'!F3</f>
        <v>63.4</v>
      </c>
      <c r="K379" s="197">
        <f>'LK 30'!G3</f>
        <v>65</v>
      </c>
      <c r="L379" s="197">
        <f>'LK 30'!H3</f>
        <v>65</v>
      </c>
      <c r="M379" s="197">
        <f>'LK 30'!I3</f>
        <v>34.200000000000003</v>
      </c>
      <c r="N379" s="198">
        <f t="shared" ref="N379:N384" si="116">+MAX(J379:M379)</f>
        <v>65</v>
      </c>
      <c r="O379" s="198">
        <f t="shared" ref="O379:O384" si="117">+SUM(J379:M379)</f>
        <v>227.60000000000002</v>
      </c>
      <c r="P379" s="221">
        <f>'LK 30'!D3</f>
        <v>105</v>
      </c>
      <c r="Q379" s="86">
        <f>0.81*3</f>
        <v>2.4300000000000002</v>
      </c>
    </row>
    <row r="380" spans="1:17" x14ac:dyDescent="0.2">
      <c r="A380" s="193">
        <v>2</v>
      </c>
      <c r="B380" s="90" t="s">
        <v>563</v>
      </c>
      <c r="C380" s="194" t="str">
        <f t="shared" ref="C380:C384" si="118">+B380</f>
        <v>LK.30.2</v>
      </c>
      <c r="D380" s="194" t="s">
        <v>1028</v>
      </c>
      <c r="E380" s="213">
        <v>4</v>
      </c>
      <c r="F380" s="322"/>
      <c r="G380" s="195" t="s">
        <v>664</v>
      </c>
      <c r="H380" s="195" t="s">
        <v>665</v>
      </c>
      <c r="I380" s="196" t="s">
        <v>681</v>
      </c>
      <c r="J380" s="197">
        <f>'LK 30'!F4</f>
        <v>63.1</v>
      </c>
      <c r="K380" s="197">
        <f>'LK 30'!G4</f>
        <v>65</v>
      </c>
      <c r="L380" s="197">
        <f>'LK 30'!H4</f>
        <v>65</v>
      </c>
      <c r="M380" s="197">
        <f>'LK 30'!I4</f>
        <v>39</v>
      </c>
      <c r="N380" s="198">
        <f t="shared" si="116"/>
        <v>65</v>
      </c>
      <c r="O380" s="198">
        <f t="shared" si="117"/>
        <v>232.1</v>
      </c>
      <c r="P380" s="221">
        <f>'LK 30'!D4</f>
        <v>75</v>
      </c>
      <c r="Q380" s="86">
        <f t="shared" ref="Q380:Q384" si="119">0.81*3</f>
        <v>2.4300000000000002</v>
      </c>
    </row>
    <row r="381" spans="1:17" x14ac:dyDescent="0.2">
      <c r="A381" s="193">
        <v>3</v>
      </c>
      <c r="B381" s="90" t="s">
        <v>564</v>
      </c>
      <c r="C381" s="194" t="str">
        <f t="shared" si="118"/>
        <v>LK.30.3</v>
      </c>
      <c r="D381" s="194" t="s">
        <v>1029</v>
      </c>
      <c r="E381" s="213">
        <v>4</v>
      </c>
      <c r="F381" s="323"/>
      <c r="G381" s="210" t="s">
        <v>661</v>
      </c>
      <c r="H381" s="210" t="s">
        <v>662</v>
      </c>
      <c r="I381" s="211" t="s">
        <v>681</v>
      </c>
      <c r="J381" s="197">
        <f>'LK 30'!F5</f>
        <v>63.4</v>
      </c>
      <c r="K381" s="197">
        <f>'LK 30'!G5</f>
        <v>65</v>
      </c>
      <c r="L381" s="197">
        <f>'LK 30'!H5</f>
        <v>65</v>
      </c>
      <c r="M381" s="197">
        <f>'LK 30'!I5</f>
        <v>34.200000000000003</v>
      </c>
      <c r="N381" s="198">
        <f t="shared" si="116"/>
        <v>65</v>
      </c>
      <c r="O381" s="198">
        <f t="shared" si="117"/>
        <v>227.60000000000002</v>
      </c>
      <c r="P381" s="221">
        <f>'LK 30'!D5</f>
        <v>105</v>
      </c>
      <c r="Q381" s="86">
        <f t="shared" si="119"/>
        <v>2.4300000000000002</v>
      </c>
    </row>
    <row r="382" spans="1:17" x14ac:dyDescent="0.2">
      <c r="A382" s="193">
        <v>4</v>
      </c>
      <c r="B382" s="90" t="s">
        <v>565</v>
      </c>
      <c r="C382" s="194" t="str">
        <f t="shared" si="118"/>
        <v>LK.30.4</v>
      </c>
      <c r="D382" s="194" t="s">
        <v>1030</v>
      </c>
      <c r="E382" s="213">
        <v>4</v>
      </c>
      <c r="F382" s="321" t="s">
        <v>1137</v>
      </c>
      <c r="G382" s="210" t="s">
        <v>661</v>
      </c>
      <c r="H382" s="210" t="s">
        <v>662</v>
      </c>
      <c r="I382" s="211" t="s">
        <v>663</v>
      </c>
      <c r="J382" s="197">
        <f>'LK 30'!F6</f>
        <v>63.4</v>
      </c>
      <c r="K382" s="197">
        <f>'LK 30'!G6</f>
        <v>65</v>
      </c>
      <c r="L382" s="197">
        <f>'LK 30'!H6</f>
        <v>65</v>
      </c>
      <c r="M382" s="197">
        <f>'LK 30'!I6</f>
        <v>34.200000000000003</v>
      </c>
      <c r="N382" s="198">
        <f t="shared" si="116"/>
        <v>65</v>
      </c>
      <c r="O382" s="198">
        <f t="shared" si="117"/>
        <v>227.60000000000002</v>
      </c>
      <c r="P382" s="221">
        <f>'LK 30'!D6</f>
        <v>105</v>
      </c>
      <c r="Q382" s="86">
        <f t="shared" si="119"/>
        <v>2.4300000000000002</v>
      </c>
    </row>
    <row r="383" spans="1:17" x14ac:dyDescent="0.2">
      <c r="A383" s="193">
        <v>5</v>
      </c>
      <c r="B383" s="90" t="s">
        <v>566</v>
      </c>
      <c r="C383" s="194" t="str">
        <f t="shared" si="118"/>
        <v>LK.30.5</v>
      </c>
      <c r="D383" s="194" t="s">
        <v>1031</v>
      </c>
      <c r="E383" s="213">
        <v>4</v>
      </c>
      <c r="F383" s="322"/>
      <c r="G383" s="195" t="s">
        <v>664</v>
      </c>
      <c r="H383" s="195" t="s">
        <v>665</v>
      </c>
      <c r="I383" s="196" t="s">
        <v>663</v>
      </c>
      <c r="J383" s="197">
        <f>'LK 30'!F7</f>
        <v>63.1</v>
      </c>
      <c r="K383" s="197">
        <f>'LK 30'!G7</f>
        <v>65</v>
      </c>
      <c r="L383" s="197">
        <f>'LK 30'!H7</f>
        <v>65</v>
      </c>
      <c r="M383" s="197">
        <f>'LK 30'!I7</f>
        <v>39</v>
      </c>
      <c r="N383" s="198">
        <f t="shared" si="116"/>
        <v>65</v>
      </c>
      <c r="O383" s="198">
        <f t="shared" si="117"/>
        <v>232.1</v>
      </c>
      <c r="P383" s="221">
        <f>'LK 30'!D7</f>
        <v>75</v>
      </c>
      <c r="Q383" s="86">
        <f t="shared" si="119"/>
        <v>2.4300000000000002</v>
      </c>
    </row>
    <row r="384" spans="1:17" x14ac:dyDescent="0.2">
      <c r="A384" s="193">
        <v>6</v>
      </c>
      <c r="B384" s="90" t="s">
        <v>567</v>
      </c>
      <c r="C384" s="194" t="str">
        <f t="shared" si="118"/>
        <v>LK.30.6</v>
      </c>
      <c r="D384" s="194" t="s">
        <v>1032</v>
      </c>
      <c r="E384" s="213">
        <v>4</v>
      </c>
      <c r="F384" s="323"/>
      <c r="G384" s="210" t="s">
        <v>661</v>
      </c>
      <c r="H384" s="210" t="s">
        <v>662</v>
      </c>
      <c r="I384" s="211" t="s">
        <v>663</v>
      </c>
      <c r="J384" s="197">
        <f>'LK 30'!F8</f>
        <v>63.4</v>
      </c>
      <c r="K384" s="197">
        <f>'LK 30'!G8</f>
        <v>65</v>
      </c>
      <c r="L384" s="197">
        <f>'LK 30'!H8</f>
        <v>65</v>
      </c>
      <c r="M384" s="197">
        <f>'LK 30'!I8</f>
        <v>34.200000000000003</v>
      </c>
      <c r="N384" s="198">
        <f t="shared" si="116"/>
        <v>65</v>
      </c>
      <c r="O384" s="198">
        <f t="shared" si="117"/>
        <v>227.60000000000002</v>
      </c>
      <c r="P384" s="221">
        <f>'LK 30'!D8</f>
        <v>105</v>
      </c>
      <c r="Q384" s="86">
        <f t="shared" si="119"/>
        <v>2.4300000000000002</v>
      </c>
    </row>
    <row r="385" spans="1:17" ht="9" customHeight="1" thickBot="1" x14ac:dyDescent="0.25">
      <c r="A385" s="201"/>
      <c r="B385" s="201"/>
      <c r="C385" s="201"/>
      <c r="D385" s="201"/>
      <c r="E385" s="214"/>
      <c r="F385" s="217"/>
      <c r="G385" s="201"/>
      <c r="H385" s="201"/>
      <c r="I385" s="201"/>
      <c r="J385" s="202"/>
      <c r="K385" s="202"/>
      <c r="L385" s="202"/>
      <c r="M385" s="202"/>
      <c r="N385" s="202"/>
      <c r="O385" s="202"/>
      <c r="P385" s="203"/>
      <c r="Q385" s="224"/>
    </row>
    <row r="386" spans="1:17" x14ac:dyDescent="0.2">
      <c r="A386" s="204"/>
      <c r="B386" s="327" t="s">
        <v>112</v>
      </c>
      <c r="C386" s="328"/>
      <c r="D386" s="328"/>
      <c r="E386" s="329"/>
      <c r="F386" s="218"/>
      <c r="G386" s="205"/>
      <c r="H386" s="205"/>
      <c r="I386" s="206"/>
      <c r="J386" s="207">
        <f>SUM(J387:J388)</f>
        <v>243.06</v>
      </c>
      <c r="K386" s="207">
        <f>SUM(K387:K388)</f>
        <v>243.06</v>
      </c>
      <c r="L386" s="207">
        <f>SUM(L387:L388)</f>
        <v>230.52</v>
      </c>
      <c r="M386" s="207"/>
      <c r="N386" s="207">
        <f>MAX(J386:M386)</f>
        <v>243.06</v>
      </c>
      <c r="O386" s="207">
        <f>SUM(O387:O388)</f>
        <v>716.64</v>
      </c>
      <c r="P386" s="222">
        <f>+SUM(P387:P388)</f>
        <v>480</v>
      </c>
      <c r="Q386" s="207"/>
    </row>
    <row r="387" spans="1:17" x14ac:dyDescent="0.2">
      <c r="A387" s="193">
        <v>1</v>
      </c>
      <c r="B387" s="109" t="s">
        <v>568</v>
      </c>
      <c r="C387" s="194" t="str">
        <f>+B387</f>
        <v>BT-01.1</v>
      </c>
      <c r="D387" s="194" t="s">
        <v>1034</v>
      </c>
      <c r="E387" s="213">
        <v>3</v>
      </c>
      <c r="F387" s="212" t="s">
        <v>679</v>
      </c>
      <c r="G387" s="319" t="s">
        <v>1033</v>
      </c>
      <c r="H387" s="320"/>
      <c r="I387" s="215" t="s">
        <v>681</v>
      </c>
      <c r="J387" s="197">
        <f>'NNO-BT-01'!F3</f>
        <v>121.53</v>
      </c>
      <c r="K387" s="197">
        <f>'NNO-BT-01'!G3</f>
        <v>121.53</v>
      </c>
      <c r="L387" s="197">
        <f>'NNO-BT-01'!H3</f>
        <v>115.26</v>
      </c>
      <c r="M387" s="197"/>
      <c r="N387" s="198">
        <f t="shared" ref="N387:N388" si="120">+MAX(J387:M387)</f>
        <v>121.53</v>
      </c>
      <c r="O387" s="198">
        <f t="shared" ref="O387:O388" si="121">+SUM(J387:M387)</f>
        <v>358.32</v>
      </c>
      <c r="P387" s="221">
        <f>'NNO-BT-01'!D3</f>
        <v>240</v>
      </c>
      <c r="Q387" s="86">
        <f>0.81*2</f>
        <v>1.62</v>
      </c>
    </row>
    <row r="388" spans="1:17" ht="13.5" thickBot="1" x14ac:dyDescent="0.25">
      <c r="A388" s="193">
        <v>2</v>
      </c>
      <c r="B388" s="109" t="s">
        <v>570</v>
      </c>
      <c r="C388" s="194" t="str">
        <f t="shared" ref="C388" si="122">+B388</f>
        <v>BT-01.2</v>
      </c>
      <c r="D388" s="194" t="s">
        <v>1035</v>
      </c>
      <c r="E388" s="213">
        <v>3</v>
      </c>
      <c r="F388" s="212" t="s">
        <v>680</v>
      </c>
      <c r="G388" s="319" t="s">
        <v>1033</v>
      </c>
      <c r="H388" s="320"/>
      <c r="I388" s="215" t="s">
        <v>663</v>
      </c>
      <c r="J388" s="197">
        <f>'NNO-BT-01'!F4</f>
        <v>121.53</v>
      </c>
      <c r="K388" s="197">
        <f>'NNO-BT-01'!G4</f>
        <v>121.53</v>
      </c>
      <c r="L388" s="197">
        <f>'NNO-BT-01'!H4</f>
        <v>115.26</v>
      </c>
      <c r="M388" s="197"/>
      <c r="N388" s="198">
        <f t="shared" si="120"/>
        <v>121.53</v>
      </c>
      <c r="O388" s="198">
        <f t="shared" si="121"/>
        <v>358.32</v>
      </c>
      <c r="P388" s="221">
        <f>'NNO-BT-01'!D4</f>
        <v>240</v>
      </c>
      <c r="Q388" s="86">
        <f>0.81*2</f>
        <v>1.62</v>
      </c>
    </row>
    <row r="389" spans="1:17" x14ac:dyDescent="0.2">
      <c r="A389" s="204"/>
      <c r="B389" s="327" t="s">
        <v>115</v>
      </c>
      <c r="C389" s="328"/>
      <c r="D389" s="328"/>
      <c r="E389" s="329"/>
      <c r="F389" s="218"/>
      <c r="G389" s="205"/>
      <c r="H389" s="205"/>
      <c r="I389" s="206"/>
      <c r="J389" s="207">
        <f>SUM(J390:J391)</f>
        <v>243.06</v>
      </c>
      <c r="K389" s="207">
        <f>SUM(K390:K391)</f>
        <v>243.06</v>
      </c>
      <c r="L389" s="207">
        <f>SUM(L390:L391)</f>
        <v>230.52</v>
      </c>
      <c r="M389" s="207"/>
      <c r="N389" s="207">
        <f>MAX(J389:M389)</f>
        <v>243.06</v>
      </c>
      <c r="O389" s="207">
        <f>SUM(O390:O391)</f>
        <v>716.64</v>
      </c>
      <c r="P389" s="222">
        <f>+SUM(P390:P391)</f>
        <v>480</v>
      </c>
      <c r="Q389" s="207"/>
    </row>
    <row r="390" spans="1:17" x14ac:dyDescent="0.2">
      <c r="A390" s="193">
        <v>1</v>
      </c>
      <c r="B390" s="109" t="s">
        <v>572</v>
      </c>
      <c r="C390" s="194" t="str">
        <f>+B390</f>
        <v>BT-02.1</v>
      </c>
      <c r="D390" s="194" t="s">
        <v>1036</v>
      </c>
      <c r="E390" s="213">
        <v>3</v>
      </c>
      <c r="F390" s="212" t="s">
        <v>680</v>
      </c>
      <c r="G390" s="319" t="s">
        <v>1033</v>
      </c>
      <c r="H390" s="320"/>
      <c r="I390" s="215" t="s">
        <v>681</v>
      </c>
      <c r="J390" s="197">
        <f>'NNO-BT-02'!F3</f>
        <v>121.53</v>
      </c>
      <c r="K390" s="197">
        <f>'NNO-BT-02'!G3</f>
        <v>121.53</v>
      </c>
      <c r="L390" s="197">
        <f>'NNO-BT-02'!H3</f>
        <v>115.26</v>
      </c>
      <c r="M390" s="197"/>
      <c r="N390" s="198">
        <f t="shared" ref="N390:N391" si="123">+MAX(J390:M390)</f>
        <v>121.53</v>
      </c>
      <c r="O390" s="198">
        <f t="shared" ref="O390:O391" si="124">+SUM(J390:M390)</f>
        <v>358.32</v>
      </c>
      <c r="P390" s="221">
        <f>'NNO-BT-02'!D3</f>
        <v>240</v>
      </c>
      <c r="Q390" s="86">
        <f>0.81*2</f>
        <v>1.62</v>
      </c>
    </row>
    <row r="391" spans="1:17" ht="13.5" thickBot="1" x14ac:dyDescent="0.25">
      <c r="A391" s="193">
        <v>2</v>
      </c>
      <c r="B391" s="109" t="s">
        <v>573</v>
      </c>
      <c r="C391" s="194" t="str">
        <f t="shared" ref="C391" si="125">+B391</f>
        <v>BT-02.2</v>
      </c>
      <c r="D391" s="194" t="s">
        <v>1037</v>
      </c>
      <c r="E391" s="213">
        <v>3</v>
      </c>
      <c r="F391" s="212" t="s">
        <v>682</v>
      </c>
      <c r="G391" s="319" t="s">
        <v>1033</v>
      </c>
      <c r="H391" s="320"/>
      <c r="I391" s="215" t="s">
        <v>663</v>
      </c>
      <c r="J391" s="197">
        <f>'NNO-BT-02'!F4</f>
        <v>121.53</v>
      </c>
      <c r="K391" s="197">
        <f>'NNO-BT-02'!G4</f>
        <v>121.53</v>
      </c>
      <c r="L391" s="197">
        <f>'NNO-BT-02'!H4</f>
        <v>115.26</v>
      </c>
      <c r="M391" s="197"/>
      <c r="N391" s="198">
        <f t="shared" si="123"/>
        <v>121.53</v>
      </c>
      <c r="O391" s="198">
        <f t="shared" si="124"/>
        <v>358.32</v>
      </c>
      <c r="P391" s="221">
        <f>'NNO-BT-02'!D4</f>
        <v>240</v>
      </c>
      <c r="Q391" s="86">
        <f>0.81*2</f>
        <v>1.62</v>
      </c>
    </row>
    <row r="392" spans="1:17" x14ac:dyDescent="0.2">
      <c r="A392" s="204"/>
      <c r="B392" s="327" t="s">
        <v>118</v>
      </c>
      <c r="C392" s="328"/>
      <c r="D392" s="328"/>
      <c r="E392" s="329"/>
      <c r="F392" s="218"/>
      <c r="G392" s="205"/>
      <c r="H392" s="205"/>
      <c r="I392" s="206"/>
      <c r="J392" s="207">
        <f>SUM(J393:J394)</f>
        <v>243.06</v>
      </c>
      <c r="K392" s="207">
        <f>SUM(K393:K394)</f>
        <v>243.06</v>
      </c>
      <c r="L392" s="207">
        <f>SUM(L393:L394)</f>
        <v>230.52</v>
      </c>
      <c r="M392" s="207"/>
      <c r="N392" s="207">
        <f>MAX(J392:M392)</f>
        <v>243.06</v>
      </c>
      <c r="O392" s="207">
        <f>SUM(O393:O394)</f>
        <v>716.64</v>
      </c>
      <c r="P392" s="222">
        <f>+SUM(P393:P394)</f>
        <v>480</v>
      </c>
      <c r="Q392" s="207"/>
    </row>
    <row r="393" spans="1:17" x14ac:dyDescent="0.2">
      <c r="A393" s="193">
        <v>1</v>
      </c>
      <c r="B393" s="109" t="s">
        <v>574</v>
      </c>
      <c r="C393" s="194" t="str">
        <f>+B393</f>
        <v>BT-03.1</v>
      </c>
      <c r="D393" s="194" t="s">
        <v>1038</v>
      </c>
      <c r="E393" s="213">
        <v>3</v>
      </c>
      <c r="F393" s="212" t="s">
        <v>682</v>
      </c>
      <c r="G393" s="319" t="s">
        <v>1033</v>
      </c>
      <c r="H393" s="320"/>
      <c r="I393" s="215" t="s">
        <v>681</v>
      </c>
      <c r="J393" s="197">
        <f>'NNO-BT-03'!F3</f>
        <v>121.53</v>
      </c>
      <c r="K393" s="197">
        <f>'NNO-BT-03'!G3</f>
        <v>121.53</v>
      </c>
      <c r="L393" s="197">
        <f>'NNO-BT-03'!H3</f>
        <v>115.26</v>
      </c>
      <c r="M393" s="197"/>
      <c r="N393" s="198">
        <f t="shared" ref="N393:N394" si="126">+MAX(J393:M393)</f>
        <v>121.53</v>
      </c>
      <c r="O393" s="198">
        <f t="shared" ref="O393:O394" si="127">+SUM(J393:M393)</f>
        <v>358.32</v>
      </c>
      <c r="P393" s="221">
        <f>'NNO-BT-03'!D3</f>
        <v>240</v>
      </c>
      <c r="Q393" s="86">
        <f>0.81*2</f>
        <v>1.62</v>
      </c>
    </row>
    <row r="394" spans="1:17" ht="13.5" thickBot="1" x14ac:dyDescent="0.25">
      <c r="A394" s="193">
        <v>2</v>
      </c>
      <c r="B394" s="109" t="s">
        <v>575</v>
      </c>
      <c r="C394" s="194" t="str">
        <f t="shared" ref="C394" si="128">+B394</f>
        <v>BT-03.2</v>
      </c>
      <c r="D394" s="194" t="s">
        <v>1039</v>
      </c>
      <c r="E394" s="213">
        <v>3</v>
      </c>
      <c r="F394" s="212" t="s">
        <v>709</v>
      </c>
      <c r="G394" s="319" t="s">
        <v>1033</v>
      </c>
      <c r="H394" s="320"/>
      <c r="I394" s="215" t="s">
        <v>663</v>
      </c>
      <c r="J394" s="197">
        <f>'NNO-BT-03'!F4</f>
        <v>121.53</v>
      </c>
      <c r="K394" s="197">
        <f>'NNO-BT-03'!G4</f>
        <v>121.53</v>
      </c>
      <c r="L394" s="197">
        <f>'NNO-BT-03'!H4</f>
        <v>115.26</v>
      </c>
      <c r="M394" s="197"/>
      <c r="N394" s="198">
        <f t="shared" si="126"/>
        <v>121.53</v>
      </c>
      <c r="O394" s="198">
        <f t="shared" si="127"/>
        <v>358.32</v>
      </c>
      <c r="P394" s="221">
        <f>'NNO-BT-03'!D4</f>
        <v>240</v>
      </c>
      <c r="Q394" s="86">
        <f>0.81*2</f>
        <v>1.62</v>
      </c>
    </row>
    <row r="395" spans="1:17" x14ac:dyDescent="0.2">
      <c r="A395" s="204"/>
      <c r="B395" s="327" t="s">
        <v>121</v>
      </c>
      <c r="C395" s="328"/>
      <c r="D395" s="328"/>
      <c r="E395" s="329"/>
      <c r="F395" s="218"/>
      <c r="G395" s="205"/>
      <c r="H395" s="205"/>
      <c r="I395" s="206"/>
      <c r="J395" s="207">
        <f>SUM(J396:J397)</f>
        <v>243.06</v>
      </c>
      <c r="K395" s="207">
        <f>SUM(K396:K397)</f>
        <v>243.06</v>
      </c>
      <c r="L395" s="207">
        <f>SUM(L396:L397)</f>
        <v>230.52</v>
      </c>
      <c r="M395" s="207"/>
      <c r="N395" s="207">
        <f>MAX(J395:M395)</f>
        <v>243.06</v>
      </c>
      <c r="O395" s="207">
        <f>SUM(O396:O397)</f>
        <v>716.64</v>
      </c>
      <c r="P395" s="222">
        <f>+SUM(P396:P397)</f>
        <v>479.40999999999997</v>
      </c>
      <c r="Q395" s="207"/>
    </row>
    <row r="396" spans="1:17" x14ac:dyDescent="0.2">
      <c r="A396" s="193">
        <v>1</v>
      </c>
      <c r="B396" s="109" t="s">
        <v>576</v>
      </c>
      <c r="C396" s="194" t="str">
        <f>+B396</f>
        <v>BT-04.1</v>
      </c>
      <c r="D396" s="194" t="s">
        <v>1040</v>
      </c>
      <c r="E396" s="213">
        <v>3</v>
      </c>
      <c r="F396" s="212" t="s">
        <v>709</v>
      </c>
      <c r="G396" s="319" t="s">
        <v>1033</v>
      </c>
      <c r="H396" s="320"/>
      <c r="I396" s="215" t="s">
        <v>681</v>
      </c>
      <c r="J396" s="197">
        <f>'NNO-BT-04'!F3</f>
        <v>121.53</v>
      </c>
      <c r="K396" s="197">
        <f>'NNO-BT-04'!G3</f>
        <v>121.53</v>
      </c>
      <c r="L396" s="197">
        <f>'NNO-BT-04'!H3</f>
        <v>115.26</v>
      </c>
      <c r="M396" s="197"/>
      <c r="N396" s="198">
        <f t="shared" ref="N396:N397" si="129">+MAX(J396:M396)</f>
        <v>121.53</v>
      </c>
      <c r="O396" s="198">
        <f t="shared" ref="O396:O397" si="130">+SUM(J396:M396)</f>
        <v>358.32</v>
      </c>
      <c r="P396" s="221">
        <f>'NNO-BT-04'!D3</f>
        <v>240</v>
      </c>
      <c r="Q396" s="86">
        <f>0.81*2</f>
        <v>1.62</v>
      </c>
    </row>
    <row r="397" spans="1:17" ht="13.5" thickBot="1" x14ac:dyDescent="0.25">
      <c r="A397" s="193">
        <v>2</v>
      </c>
      <c r="B397" s="109" t="s">
        <v>577</v>
      </c>
      <c r="C397" s="194" t="str">
        <f t="shared" ref="C397" si="131">+B397</f>
        <v>BT-04.2</v>
      </c>
      <c r="D397" s="194" t="s">
        <v>1041</v>
      </c>
      <c r="E397" s="213">
        <v>3</v>
      </c>
      <c r="F397" s="212" t="s">
        <v>710</v>
      </c>
      <c r="G397" s="319" t="s">
        <v>1033</v>
      </c>
      <c r="H397" s="320"/>
      <c r="I397" s="215" t="s">
        <v>663</v>
      </c>
      <c r="J397" s="197">
        <f>'NNO-BT-04'!F4</f>
        <v>121.53</v>
      </c>
      <c r="K397" s="197">
        <f>'NNO-BT-04'!G4</f>
        <v>121.53</v>
      </c>
      <c r="L397" s="197">
        <f>'NNO-BT-04'!H4</f>
        <v>115.26</v>
      </c>
      <c r="M397" s="197"/>
      <c r="N397" s="198">
        <f t="shared" si="129"/>
        <v>121.53</v>
      </c>
      <c r="O397" s="198">
        <f t="shared" si="130"/>
        <v>358.32</v>
      </c>
      <c r="P397" s="221">
        <f>'NNO-BT-04'!D4</f>
        <v>239.41</v>
      </c>
      <c r="Q397" s="86">
        <f>0.81*2</f>
        <v>1.62</v>
      </c>
    </row>
    <row r="398" spans="1:17" x14ac:dyDescent="0.2">
      <c r="A398" s="204"/>
      <c r="B398" s="327" t="s">
        <v>124</v>
      </c>
      <c r="C398" s="328"/>
      <c r="D398" s="328"/>
      <c r="E398" s="329"/>
      <c r="F398" s="218"/>
      <c r="G398" s="205"/>
      <c r="H398" s="205"/>
      <c r="I398" s="206"/>
      <c r="J398" s="207">
        <f>SUM(J399:J400)</f>
        <v>243.06</v>
      </c>
      <c r="K398" s="207">
        <f>SUM(K399:K400)</f>
        <v>243.06</v>
      </c>
      <c r="L398" s="207">
        <f>SUM(L399:L400)</f>
        <v>230.52</v>
      </c>
      <c r="M398" s="207"/>
      <c r="N398" s="207">
        <f>MAX(J398:M398)</f>
        <v>243.06</v>
      </c>
      <c r="O398" s="207">
        <f>SUM(O399:O400)</f>
        <v>716.64</v>
      </c>
      <c r="P398" s="222">
        <f>+SUM(P399:P400)</f>
        <v>480</v>
      </c>
      <c r="Q398" s="207"/>
    </row>
    <row r="399" spans="1:17" x14ac:dyDescent="0.2">
      <c r="A399" s="193">
        <v>1</v>
      </c>
      <c r="B399" s="109" t="s">
        <v>578</v>
      </c>
      <c r="C399" s="194" t="str">
        <f>+B399</f>
        <v>BT-05.1</v>
      </c>
      <c r="D399" s="194" t="s">
        <v>1043</v>
      </c>
      <c r="E399" s="213">
        <v>3</v>
      </c>
      <c r="F399" s="212" t="s">
        <v>679</v>
      </c>
      <c r="G399" s="319" t="s">
        <v>1033</v>
      </c>
      <c r="H399" s="320"/>
      <c r="I399" s="215" t="s">
        <v>681</v>
      </c>
      <c r="J399" s="197">
        <f>'NNO-BT-05'!F3</f>
        <v>121.53</v>
      </c>
      <c r="K399" s="197">
        <f>'NNO-BT-05'!G3</f>
        <v>121.53</v>
      </c>
      <c r="L399" s="197">
        <f>'NNO-BT-05'!H3</f>
        <v>115.26</v>
      </c>
      <c r="M399" s="197"/>
      <c r="N399" s="198">
        <f t="shared" ref="N399:N400" si="132">+MAX(J399:M399)</f>
        <v>121.53</v>
      </c>
      <c r="O399" s="198">
        <f t="shared" ref="O399:O400" si="133">+SUM(J399:M399)</f>
        <v>358.32</v>
      </c>
      <c r="P399" s="221">
        <f>'NNO-BT-05'!D3</f>
        <v>240</v>
      </c>
      <c r="Q399" s="86">
        <f>0.81*2</f>
        <v>1.62</v>
      </c>
    </row>
    <row r="400" spans="1:17" ht="13.5" thickBot="1" x14ac:dyDescent="0.25">
      <c r="A400" s="193">
        <v>2</v>
      </c>
      <c r="B400" s="109" t="s">
        <v>579</v>
      </c>
      <c r="C400" s="194" t="str">
        <f t="shared" ref="C400" si="134">+B400</f>
        <v>BT-05.2</v>
      </c>
      <c r="D400" s="194" t="s">
        <v>1044</v>
      </c>
      <c r="E400" s="213">
        <v>3</v>
      </c>
      <c r="F400" s="212" t="s">
        <v>680</v>
      </c>
      <c r="G400" s="319" t="s">
        <v>1033</v>
      </c>
      <c r="H400" s="320"/>
      <c r="I400" s="215" t="s">
        <v>663</v>
      </c>
      <c r="J400" s="197">
        <f>'NNO-BT-05'!F4</f>
        <v>121.53</v>
      </c>
      <c r="K400" s="197">
        <f>'NNO-BT-05'!G4</f>
        <v>121.53</v>
      </c>
      <c r="L400" s="197">
        <f>'NNO-BT-05'!H4</f>
        <v>115.26</v>
      </c>
      <c r="M400" s="197"/>
      <c r="N400" s="198">
        <f t="shared" si="132"/>
        <v>121.53</v>
      </c>
      <c r="O400" s="198">
        <f t="shared" si="133"/>
        <v>358.32</v>
      </c>
      <c r="P400" s="221">
        <f>'NNO-BT-05'!D4</f>
        <v>240</v>
      </c>
      <c r="Q400" s="86">
        <f>0.81*2</f>
        <v>1.62</v>
      </c>
    </row>
    <row r="401" spans="1:17" x14ac:dyDescent="0.2">
      <c r="A401" s="204"/>
      <c r="B401" s="327" t="s">
        <v>127</v>
      </c>
      <c r="C401" s="328"/>
      <c r="D401" s="328"/>
      <c r="E401" s="329"/>
      <c r="F401" s="218"/>
      <c r="G401" s="205"/>
      <c r="H401" s="205"/>
      <c r="I401" s="206"/>
      <c r="J401" s="207">
        <f>SUM(J402:J403)</f>
        <v>243.06</v>
      </c>
      <c r="K401" s="207">
        <f>SUM(K402:K403)</f>
        <v>243.06</v>
      </c>
      <c r="L401" s="207">
        <f>SUM(L402:L403)</f>
        <v>230.52</v>
      </c>
      <c r="M401" s="207"/>
      <c r="N401" s="207">
        <f>MAX(J401:M401)</f>
        <v>243.06</v>
      </c>
      <c r="O401" s="207">
        <f>SUM(O402:O403)</f>
        <v>716.64</v>
      </c>
      <c r="P401" s="222">
        <f>+SUM(P402:P403)</f>
        <v>480</v>
      </c>
      <c r="Q401" s="207"/>
    </row>
    <row r="402" spans="1:17" x14ac:dyDescent="0.2">
      <c r="A402" s="193">
        <v>1</v>
      </c>
      <c r="B402" s="109" t="s">
        <v>580</v>
      </c>
      <c r="C402" s="194" t="str">
        <f>+B402</f>
        <v>BT-06.1</v>
      </c>
      <c r="D402" s="194" t="s">
        <v>1045</v>
      </c>
      <c r="E402" s="213">
        <v>3</v>
      </c>
      <c r="F402" s="212" t="s">
        <v>680</v>
      </c>
      <c r="G402" s="319" t="s">
        <v>1033</v>
      </c>
      <c r="H402" s="320"/>
      <c r="I402" s="215" t="s">
        <v>681</v>
      </c>
      <c r="J402" s="197">
        <f>'NNO-BT-06'!F3</f>
        <v>121.53</v>
      </c>
      <c r="K402" s="197">
        <f>'NNO-BT-06'!G3</f>
        <v>121.53</v>
      </c>
      <c r="L402" s="197">
        <f>'NNO-BT-06'!H3</f>
        <v>115.26</v>
      </c>
      <c r="M402" s="197"/>
      <c r="N402" s="198">
        <f t="shared" ref="N402:N403" si="135">+MAX(J402:M402)</f>
        <v>121.53</v>
      </c>
      <c r="O402" s="198">
        <f t="shared" ref="O402:O403" si="136">+SUM(J402:M402)</f>
        <v>358.32</v>
      </c>
      <c r="P402" s="221">
        <f>'NNO-BT-06'!D3</f>
        <v>240</v>
      </c>
      <c r="Q402" s="86">
        <f>0.81*2</f>
        <v>1.62</v>
      </c>
    </row>
    <row r="403" spans="1:17" ht="13.5" thickBot="1" x14ac:dyDescent="0.25">
      <c r="A403" s="193">
        <v>2</v>
      </c>
      <c r="B403" s="109" t="s">
        <v>581</v>
      </c>
      <c r="C403" s="194" t="str">
        <f t="shared" ref="C403" si="137">+B403</f>
        <v>BT-06.2</v>
      </c>
      <c r="D403" s="194" t="s">
        <v>1046</v>
      </c>
      <c r="E403" s="213">
        <v>3</v>
      </c>
      <c r="F403" s="212" t="s">
        <v>682</v>
      </c>
      <c r="G403" s="319" t="s">
        <v>1033</v>
      </c>
      <c r="H403" s="320"/>
      <c r="I403" s="215" t="s">
        <v>663</v>
      </c>
      <c r="J403" s="197">
        <f>'NNO-BT-06'!F4</f>
        <v>121.53</v>
      </c>
      <c r="K403" s="197">
        <f>'NNO-BT-06'!G4</f>
        <v>121.53</v>
      </c>
      <c r="L403" s="197">
        <f>'NNO-BT-06'!H4</f>
        <v>115.26</v>
      </c>
      <c r="M403" s="197"/>
      <c r="N403" s="198">
        <f t="shared" si="135"/>
        <v>121.53</v>
      </c>
      <c r="O403" s="198">
        <f t="shared" si="136"/>
        <v>358.32</v>
      </c>
      <c r="P403" s="221">
        <f>'NNO-BT-06'!D4</f>
        <v>240</v>
      </c>
      <c r="Q403" s="86">
        <f>0.81*2</f>
        <v>1.62</v>
      </c>
    </row>
    <row r="404" spans="1:17" x14ac:dyDescent="0.2">
      <c r="A404" s="204"/>
      <c r="B404" s="327" t="s">
        <v>130</v>
      </c>
      <c r="C404" s="328"/>
      <c r="D404" s="328"/>
      <c r="E404" s="329"/>
      <c r="F404" s="218"/>
      <c r="G404" s="205"/>
      <c r="H404" s="205"/>
      <c r="I404" s="206"/>
      <c r="J404" s="207">
        <f>SUM(J405:J406)</f>
        <v>243.06</v>
      </c>
      <c r="K404" s="207">
        <f>SUM(K405:K406)</f>
        <v>243.06</v>
      </c>
      <c r="L404" s="207">
        <f>SUM(L405:L406)</f>
        <v>230.52</v>
      </c>
      <c r="M404" s="207"/>
      <c r="N404" s="207">
        <f>MAX(J404:M404)</f>
        <v>243.06</v>
      </c>
      <c r="O404" s="207">
        <f>SUM(O405:O406)</f>
        <v>716.64</v>
      </c>
      <c r="P404" s="222">
        <f>+SUM(P405:P406)</f>
        <v>480</v>
      </c>
      <c r="Q404" s="207"/>
    </row>
    <row r="405" spans="1:17" x14ac:dyDescent="0.2">
      <c r="A405" s="193">
        <v>1</v>
      </c>
      <c r="B405" s="109" t="s">
        <v>582</v>
      </c>
      <c r="C405" s="194" t="str">
        <f>+B405</f>
        <v>BT-07.1</v>
      </c>
      <c r="D405" s="194" t="s">
        <v>1047</v>
      </c>
      <c r="E405" s="213">
        <v>3</v>
      </c>
      <c r="F405" s="212" t="s">
        <v>682</v>
      </c>
      <c r="G405" s="319" t="s">
        <v>1033</v>
      </c>
      <c r="H405" s="320"/>
      <c r="I405" s="215" t="s">
        <v>681</v>
      </c>
      <c r="J405" s="197">
        <f>'NNO-BT-07'!F3</f>
        <v>121.53</v>
      </c>
      <c r="K405" s="197">
        <f>'NNO-BT-07'!G3</f>
        <v>121.53</v>
      </c>
      <c r="L405" s="197">
        <f>'NNO-BT-07'!H3</f>
        <v>115.26</v>
      </c>
      <c r="M405" s="197"/>
      <c r="N405" s="198">
        <f t="shared" ref="N405:N406" si="138">+MAX(J405:M405)</f>
        <v>121.53</v>
      </c>
      <c r="O405" s="198">
        <f t="shared" ref="O405:O406" si="139">+SUM(J405:M405)</f>
        <v>358.32</v>
      </c>
      <c r="P405" s="221">
        <f>'NNO-BT-07'!D3</f>
        <v>240</v>
      </c>
      <c r="Q405" s="86">
        <f>0.81*2</f>
        <v>1.62</v>
      </c>
    </row>
    <row r="406" spans="1:17" ht="13.5" thickBot="1" x14ac:dyDescent="0.25">
      <c r="A406" s="193">
        <v>2</v>
      </c>
      <c r="B406" s="109" t="s">
        <v>583</v>
      </c>
      <c r="C406" s="194" t="str">
        <f t="shared" ref="C406" si="140">+B406</f>
        <v>BT-07.2</v>
      </c>
      <c r="D406" s="194" t="s">
        <v>1048</v>
      </c>
      <c r="E406" s="213">
        <v>3</v>
      </c>
      <c r="F406" s="212" t="s">
        <v>709</v>
      </c>
      <c r="G406" s="319" t="s">
        <v>1033</v>
      </c>
      <c r="H406" s="320"/>
      <c r="I406" s="215" t="s">
        <v>663</v>
      </c>
      <c r="J406" s="197">
        <f>'NNO-BT-07'!F4</f>
        <v>121.53</v>
      </c>
      <c r="K406" s="197">
        <f>'NNO-BT-07'!G4</f>
        <v>121.53</v>
      </c>
      <c r="L406" s="197">
        <f>'NNO-BT-07'!H4</f>
        <v>115.26</v>
      </c>
      <c r="M406" s="197"/>
      <c r="N406" s="198">
        <f t="shared" si="138"/>
        <v>121.53</v>
      </c>
      <c r="O406" s="198">
        <f t="shared" si="139"/>
        <v>358.32</v>
      </c>
      <c r="P406" s="221">
        <f>'NNO-BT-07'!D4</f>
        <v>240</v>
      </c>
      <c r="Q406" s="86">
        <f>0.81*2</f>
        <v>1.62</v>
      </c>
    </row>
    <row r="407" spans="1:17" x14ac:dyDescent="0.2">
      <c r="A407" s="204"/>
      <c r="B407" s="327" t="s">
        <v>133</v>
      </c>
      <c r="C407" s="328"/>
      <c r="D407" s="328"/>
      <c r="E407" s="329"/>
      <c r="F407" s="218"/>
      <c r="G407" s="205"/>
      <c r="H407" s="205"/>
      <c r="I407" s="206"/>
      <c r="J407" s="207">
        <f>SUM(J408:J409)</f>
        <v>243.06</v>
      </c>
      <c r="K407" s="207">
        <f>SUM(K408:K409)</f>
        <v>243.06</v>
      </c>
      <c r="L407" s="207">
        <f>SUM(L408:L409)</f>
        <v>230.52</v>
      </c>
      <c r="M407" s="207"/>
      <c r="N407" s="207">
        <f>MAX(J407:M407)</f>
        <v>243.06</v>
      </c>
      <c r="O407" s="207">
        <f>SUM(O408:O409)</f>
        <v>716.64</v>
      </c>
      <c r="P407" s="222">
        <f>+SUM(P408:P409)</f>
        <v>479.15</v>
      </c>
      <c r="Q407" s="207"/>
    </row>
    <row r="408" spans="1:17" x14ac:dyDescent="0.2">
      <c r="A408" s="193">
        <v>1</v>
      </c>
      <c r="B408" s="109" t="s">
        <v>584</v>
      </c>
      <c r="C408" s="194" t="str">
        <f>+B408</f>
        <v>BT-08.1</v>
      </c>
      <c r="D408" s="194" t="s">
        <v>1049</v>
      </c>
      <c r="E408" s="213">
        <v>3</v>
      </c>
      <c r="F408" s="212" t="s">
        <v>709</v>
      </c>
      <c r="G408" s="319" t="s">
        <v>1033</v>
      </c>
      <c r="H408" s="320"/>
      <c r="I408" s="215" t="s">
        <v>681</v>
      </c>
      <c r="J408" s="197">
        <f>'NNO-BT-08'!F3</f>
        <v>121.53</v>
      </c>
      <c r="K408" s="197">
        <f>'NNO-BT-08'!G3</f>
        <v>121.53</v>
      </c>
      <c r="L408" s="197">
        <f>'NNO-BT-08'!H3</f>
        <v>115.26</v>
      </c>
      <c r="M408" s="197"/>
      <c r="N408" s="198">
        <f t="shared" ref="N408:N409" si="141">+MAX(J408:M408)</f>
        <v>121.53</v>
      </c>
      <c r="O408" s="198">
        <f t="shared" ref="O408:O409" si="142">+SUM(J408:M408)</f>
        <v>358.32</v>
      </c>
      <c r="P408" s="221">
        <f>'NNO-BT-08'!D3</f>
        <v>240</v>
      </c>
      <c r="Q408" s="86">
        <f>0.81*2</f>
        <v>1.62</v>
      </c>
    </row>
    <row r="409" spans="1:17" ht="13.5" thickBot="1" x14ac:dyDescent="0.25">
      <c r="A409" s="193">
        <v>2</v>
      </c>
      <c r="B409" s="109" t="s">
        <v>585</v>
      </c>
      <c r="C409" s="194" t="str">
        <f t="shared" ref="C409" si="143">+B409</f>
        <v>BT-08.2</v>
      </c>
      <c r="D409" s="194" t="s">
        <v>1050</v>
      </c>
      <c r="E409" s="213">
        <v>3</v>
      </c>
      <c r="F409" s="212" t="s">
        <v>710</v>
      </c>
      <c r="G409" s="319" t="s">
        <v>1033</v>
      </c>
      <c r="H409" s="320"/>
      <c r="I409" s="215" t="s">
        <v>663</v>
      </c>
      <c r="J409" s="197">
        <f>'NNO-BT-08'!F4</f>
        <v>121.53</v>
      </c>
      <c r="K409" s="197">
        <f>'NNO-BT-08'!G4</f>
        <v>121.53</v>
      </c>
      <c r="L409" s="197">
        <f>'NNO-BT-08'!H4</f>
        <v>115.26</v>
      </c>
      <c r="M409" s="197"/>
      <c r="N409" s="198">
        <f t="shared" si="141"/>
        <v>121.53</v>
      </c>
      <c r="O409" s="198">
        <f t="shared" si="142"/>
        <v>358.32</v>
      </c>
      <c r="P409" s="221">
        <f>'NNO-BT-08'!D4</f>
        <v>239.15</v>
      </c>
      <c r="Q409" s="86">
        <f>0.81*2</f>
        <v>1.62</v>
      </c>
    </row>
    <row r="410" spans="1:17" x14ac:dyDescent="0.2">
      <c r="A410" s="204"/>
      <c r="B410" s="327" t="s">
        <v>136</v>
      </c>
      <c r="C410" s="328"/>
      <c r="D410" s="328"/>
      <c r="E410" s="329"/>
      <c r="F410" s="218"/>
      <c r="G410" s="205"/>
      <c r="H410" s="205"/>
      <c r="I410" s="206"/>
      <c r="J410" s="207">
        <f>SUM(J411:J412)</f>
        <v>243.06</v>
      </c>
      <c r="K410" s="207">
        <f>SUM(K411:K412)</f>
        <v>243.06</v>
      </c>
      <c r="L410" s="207">
        <f>SUM(L411:L412)</f>
        <v>230.52</v>
      </c>
      <c r="M410" s="207"/>
      <c r="N410" s="207">
        <f>MAX(J410:M410)</f>
        <v>243.06</v>
      </c>
      <c r="O410" s="207">
        <f>SUM(O411:O412)</f>
        <v>716.64</v>
      </c>
      <c r="P410" s="222">
        <f>+SUM(P411:P412)</f>
        <v>480</v>
      </c>
      <c r="Q410" s="207"/>
    </row>
    <row r="411" spans="1:17" x14ac:dyDescent="0.2">
      <c r="A411" s="193">
        <v>1</v>
      </c>
      <c r="B411" s="109" t="s">
        <v>586</v>
      </c>
      <c r="C411" s="194" t="str">
        <f>+B411</f>
        <v>BT-09.1</v>
      </c>
      <c r="D411" s="194" t="s">
        <v>1051</v>
      </c>
      <c r="E411" s="213">
        <v>3</v>
      </c>
      <c r="F411" s="212" t="s">
        <v>679</v>
      </c>
      <c r="G411" s="319" t="s">
        <v>1033</v>
      </c>
      <c r="H411" s="320"/>
      <c r="I411" s="215" t="s">
        <v>681</v>
      </c>
      <c r="J411" s="197">
        <f>'NNO-BT-09'!F3</f>
        <v>121.53</v>
      </c>
      <c r="K411" s="197">
        <f>'NNO-BT-09'!G3</f>
        <v>121.53</v>
      </c>
      <c r="L411" s="197">
        <f>'NNO-BT-09'!H3</f>
        <v>115.26</v>
      </c>
      <c r="M411" s="197"/>
      <c r="N411" s="198">
        <f t="shared" ref="N411:N412" si="144">+MAX(J411:M411)</f>
        <v>121.53</v>
      </c>
      <c r="O411" s="198">
        <f t="shared" ref="O411:O412" si="145">+SUM(J411:M411)</f>
        <v>358.32</v>
      </c>
      <c r="P411" s="221">
        <f>'NNO-BT-09'!D3</f>
        <v>240</v>
      </c>
      <c r="Q411" s="86">
        <f>0.81*2</f>
        <v>1.62</v>
      </c>
    </row>
    <row r="412" spans="1:17" ht="13.5" thickBot="1" x14ac:dyDescent="0.25">
      <c r="A412" s="193">
        <v>2</v>
      </c>
      <c r="B412" s="109" t="s">
        <v>587</v>
      </c>
      <c r="C412" s="194" t="str">
        <f t="shared" ref="C412" si="146">+B412</f>
        <v>BT-09.2</v>
      </c>
      <c r="D412" s="194" t="s">
        <v>1052</v>
      </c>
      <c r="E412" s="213">
        <v>3</v>
      </c>
      <c r="F412" s="212" t="s">
        <v>680</v>
      </c>
      <c r="G412" s="319" t="s">
        <v>1033</v>
      </c>
      <c r="H412" s="320"/>
      <c r="I412" s="215" t="s">
        <v>663</v>
      </c>
      <c r="J412" s="197">
        <f>'NNO-BT-09'!F4</f>
        <v>121.53</v>
      </c>
      <c r="K412" s="197">
        <f>'NNO-BT-09'!G4</f>
        <v>121.53</v>
      </c>
      <c r="L412" s="197">
        <f>'NNO-BT-09'!H4</f>
        <v>115.26</v>
      </c>
      <c r="M412" s="197"/>
      <c r="N412" s="198">
        <f t="shared" si="144"/>
        <v>121.53</v>
      </c>
      <c r="O412" s="198">
        <f t="shared" si="145"/>
        <v>358.32</v>
      </c>
      <c r="P412" s="221">
        <f>'NNO-BT-09'!D4</f>
        <v>240</v>
      </c>
      <c r="Q412" s="86">
        <f>0.81*2</f>
        <v>1.62</v>
      </c>
    </row>
    <row r="413" spans="1:17" x14ac:dyDescent="0.2">
      <c r="A413" s="204"/>
      <c r="B413" s="327" t="s">
        <v>139</v>
      </c>
      <c r="C413" s="328"/>
      <c r="D413" s="328"/>
      <c r="E413" s="329"/>
      <c r="F413" s="218"/>
      <c r="G413" s="205"/>
      <c r="H413" s="205"/>
      <c r="I413" s="206"/>
      <c r="J413" s="207">
        <f>SUM(J414:J415)</f>
        <v>243.06</v>
      </c>
      <c r="K413" s="207">
        <f>SUM(K414:K415)</f>
        <v>243.06</v>
      </c>
      <c r="L413" s="207">
        <f>SUM(L414:L415)</f>
        <v>230.52</v>
      </c>
      <c r="M413" s="207"/>
      <c r="N413" s="207">
        <f>MAX(J413:M413)</f>
        <v>243.06</v>
      </c>
      <c r="O413" s="207">
        <f>SUM(O414:O415)</f>
        <v>716.64</v>
      </c>
      <c r="P413" s="222">
        <f>+SUM(P414:P415)</f>
        <v>480</v>
      </c>
      <c r="Q413" s="207"/>
    </row>
    <row r="414" spans="1:17" x14ac:dyDescent="0.2">
      <c r="A414" s="193">
        <v>1</v>
      </c>
      <c r="B414" s="109" t="s">
        <v>588</v>
      </c>
      <c r="C414" s="194" t="str">
        <f>+B414</f>
        <v>BT-10.1</v>
      </c>
      <c r="D414" s="194" t="s">
        <v>1053</v>
      </c>
      <c r="E414" s="213">
        <v>3</v>
      </c>
      <c r="F414" s="212" t="s">
        <v>680</v>
      </c>
      <c r="G414" s="319" t="s">
        <v>1033</v>
      </c>
      <c r="H414" s="320"/>
      <c r="I414" s="215" t="s">
        <v>681</v>
      </c>
      <c r="J414" s="197">
        <f>'NNO-BT-10'!F3</f>
        <v>121.53</v>
      </c>
      <c r="K414" s="197">
        <f>'NNO-BT-10'!G3</f>
        <v>121.53</v>
      </c>
      <c r="L414" s="197">
        <f>'NNO-BT-10'!H3</f>
        <v>115.26</v>
      </c>
      <c r="M414" s="197"/>
      <c r="N414" s="198">
        <f t="shared" ref="N414:N415" si="147">+MAX(J414:M414)</f>
        <v>121.53</v>
      </c>
      <c r="O414" s="198">
        <f t="shared" ref="O414:O415" si="148">+SUM(J414:M414)</f>
        <v>358.32</v>
      </c>
      <c r="P414" s="221">
        <f>'NNO-BT-10'!D3</f>
        <v>240</v>
      </c>
      <c r="Q414" s="86">
        <f>0.81*2</f>
        <v>1.62</v>
      </c>
    </row>
    <row r="415" spans="1:17" ht="13.5" thickBot="1" x14ac:dyDescent="0.25">
      <c r="A415" s="193">
        <v>2</v>
      </c>
      <c r="B415" s="109" t="s">
        <v>589</v>
      </c>
      <c r="C415" s="194" t="str">
        <f t="shared" ref="C415" si="149">+B415</f>
        <v>BT-10.2</v>
      </c>
      <c r="D415" s="194" t="s">
        <v>1054</v>
      </c>
      <c r="E415" s="213">
        <v>3</v>
      </c>
      <c r="F415" s="212" t="s">
        <v>682</v>
      </c>
      <c r="G415" s="319" t="s">
        <v>1033</v>
      </c>
      <c r="H415" s="320"/>
      <c r="I415" s="215" t="s">
        <v>663</v>
      </c>
      <c r="J415" s="197">
        <f>'NNO-BT-10'!F4</f>
        <v>121.53</v>
      </c>
      <c r="K415" s="197">
        <f>'NNO-BT-10'!G4</f>
        <v>121.53</v>
      </c>
      <c r="L415" s="197">
        <f>'NNO-BT-10'!H4</f>
        <v>115.26</v>
      </c>
      <c r="M415" s="197"/>
      <c r="N415" s="198">
        <f t="shared" si="147"/>
        <v>121.53</v>
      </c>
      <c r="O415" s="198">
        <f t="shared" si="148"/>
        <v>358.32</v>
      </c>
      <c r="P415" s="221">
        <f>'NNO-BT-10'!D4</f>
        <v>240</v>
      </c>
      <c r="Q415" s="86">
        <f>0.81*2</f>
        <v>1.62</v>
      </c>
    </row>
    <row r="416" spans="1:17" x14ac:dyDescent="0.2">
      <c r="A416" s="204"/>
      <c r="B416" s="327" t="s">
        <v>142</v>
      </c>
      <c r="C416" s="328"/>
      <c r="D416" s="328"/>
      <c r="E416" s="329"/>
      <c r="F416" s="218"/>
      <c r="G416" s="205"/>
      <c r="H416" s="205"/>
      <c r="I416" s="206"/>
      <c r="J416" s="207">
        <f>SUM(J417:J418)</f>
        <v>243.06</v>
      </c>
      <c r="K416" s="207">
        <f>SUM(K417:K418)</f>
        <v>243.06</v>
      </c>
      <c r="L416" s="207">
        <f>SUM(L417:L418)</f>
        <v>230.52</v>
      </c>
      <c r="M416" s="207"/>
      <c r="N416" s="207">
        <f>MAX(J416:M416)</f>
        <v>243.06</v>
      </c>
      <c r="O416" s="207">
        <f>SUM(O417:O418)</f>
        <v>716.64</v>
      </c>
      <c r="P416" s="222">
        <f>+SUM(P417:P418)</f>
        <v>480</v>
      </c>
      <c r="Q416" s="207"/>
    </row>
    <row r="417" spans="1:17" x14ac:dyDescent="0.2">
      <c r="A417" s="193">
        <v>1</v>
      </c>
      <c r="B417" s="109" t="s">
        <v>590</v>
      </c>
      <c r="C417" s="194" t="str">
        <f>+B417</f>
        <v>BT-11.1</v>
      </c>
      <c r="D417" s="194" t="s">
        <v>1055</v>
      </c>
      <c r="E417" s="213">
        <v>3</v>
      </c>
      <c r="F417" s="212" t="s">
        <v>682</v>
      </c>
      <c r="G417" s="319" t="s">
        <v>1033</v>
      </c>
      <c r="H417" s="320"/>
      <c r="I417" s="215" t="s">
        <v>681</v>
      </c>
      <c r="J417" s="197">
        <f>'NNO-BT-11'!F3</f>
        <v>121.53</v>
      </c>
      <c r="K417" s="197">
        <f>'NNO-BT-11'!G3</f>
        <v>121.53</v>
      </c>
      <c r="L417" s="197">
        <f>'NNO-BT-11'!H3</f>
        <v>115.26</v>
      </c>
      <c r="M417" s="197"/>
      <c r="N417" s="198">
        <f t="shared" ref="N417:N418" si="150">+MAX(J417:M417)</f>
        <v>121.53</v>
      </c>
      <c r="O417" s="198">
        <f t="shared" ref="O417:O418" si="151">+SUM(J417:M417)</f>
        <v>358.32</v>
      </c>
      <c r="P417" s="221">
        <f>'NNO-BT-11'!D3</f>
        <v>240</v>
      </c>
      <c r="Q417" s="86">
        <f>0.81*2</f>
        <v>1.62</v>
      </c>
    </row>
    <row r="418" spans="1:17" ht="13.5" thickBot="1" x14ac:dyDescent="0.25">
      <c r="A418" s="193">
        <v>2</v>
      </c>
      <c r="B418" s="109" t="s">
        <v>591</v>
      </c>
      <c r="C418" s="194" t="str">
        <f t="shared" ref="C418" si="152">+B418</f>
        <v>BT-11.2</v>
      </c>
      <c r="D418" s="194" t="s">
        <v>1056</v>
      </c>
      <c r="E418" s="213">
        <v>3</v>
      </c>
      <c r="F418" s="212" t="s">
        <v>709</v>
      </c>
      <c r="G418" s="319" t="s">
        <v>1033</v>
      </c>
      <c r="H418" s="320"/>
      <c r="I418" s="215" t="s">
        <v>663</v>
      </c>
      <c r="J418" s="197">
        <f>'NNO-BT-11'!F4</f>
        <v>121.53</v>
      </c>
      <c r="K418" s="197">
        <f>'NNO-BT-11'!G4</f>
        <v>121.53</v>
      </c>
      <c r="L418" s="197">
        <f>'NNO-BT-11'!H4</f>
        <v>115.26</v>
      </c>
      <c r="M418" s="197"/>
      <c r="N418" s="198">
        <f t="shared" si="150"/>
        <v>121.53</v>
      </c>
      <c r="O418" s="198">
        <f t="shared" si="151"/>
        <v>358.32</v>
      </c>
      <c r="P418" s="221">
        <f>'NNO-BT-11'!D4</f>
        <v>240</v>
      </c>
      <c r="Q418" s="86">
        <f>0.81*2</f>
        <v>1.62</v>
      </c>
    </row>
    <row r="419" spans="1:17" x14ac:dyDescent="0.2">
      <c r="A419" s="204"/>
      <c r="B419" s="327" t="s">
        <v>145</v>
      </c>
      <c r="C419" s="328"/>
      <c r="D419" s="328"/>
      <c r="E419" s="329"/>
      <c r="F419" s="218"/>
      <c r="G419" s="205"/>
      <c r="H419" s="205"/>
      <c r="I419" s="206"/>
      <c r="J419" s="207">
        <f>SUM(J420:J421)</f>
        <v>243.06</v>
      </c>
      <c r="K419" s="207">
        <f>SUM(K420:K421)</f>
        <v>243.06</v>
      </c>
      <c r="L419" s="207">
        <f>SUM(L420:L421)</f>
        <v>230.52</v>
      </c>
      <c r="M419" s="207"/>
      <c r="N419" s="207">
        <f>MAX(J419:M419)</f>
        <v>243.06</v>
      </c>
      <c r="O419" s="207">
        <f>SUM(O420:O421)</f>
        <v>716.64</v>
      </c>
      <c r="P419" s="222">
        <f>+SUM(P420:P421)</f>
        <v>478.88</v>
      </c>
      <c r="Q419" s="207"/>
    </row>
    <row r="420" spans="1:17" x14ac:dyDescent="0.2">
      <c r="A420" s="193">
        <v>1</v>
      </c>
      <c r="B420" s="109" t="s">
        <v>592</v>
      </c>
      <c r="C420" s="194" t="str">
        <f>+B420</f>
        <v>BT-12.1</v>
      </c>
      <c r="D420" s="194" t="s">
        <v>1057</v>
      </c>
      <c r="E420" s="213">
        <v>3</v>
      </c>
      <c r="F420" s="212" t="s">
        <v>709</v>
      </c>
      <c r="G420" s="319" t="s">
        <v>1033</v>
      </c>
      <c r="H420" s="320"/>
      <c r="I420" s="215" t="s">
        <v>681</v>
      </c>
      <c r="J420" s="197">
        <f>'NNO-BT-12'!F3</f>
        <v>121.53</v>
      </c>
      <c r="K420" s="197">
        <f>'NNO-BT-12'!G3</f>
        <v>121.53</v>
      </c>
      <c r="L420" s="197">
        <f>'NNO-BT-12'!H3</f>
        <v>115.26</v>
      </c>
      <c r="M420" s="197"/>
      <c r="N420" s="198">
        <f t="shared" ref="N420:N421" si="153">+MAX(J420:M420)</f>
        <v>121.53</v>
      </c>
      <c r="O420" s="198">
        <f t="shared" ref="O420:O421" si="154">+SUM(J420:M420)</f>
        <v>358.32</v>
      </c>
      <c r="P420" s="221">
        <f>'NNO-BT-12'!D3</f>
        <v>240</v>
      </c>
      <c r="Q420" s="86">
        <f>0.81*2</f>
        <v>1.62</v>
      </c>
    </row>
    <row r="421" spans="1:17" ht="13.5" thickBot="1" x14ac:dyDescent="0.25">
      <c r="A421" s="193">
        <v>2</v>
      </c>
      <c r="B421" s="109" t="s">
        <v>593</v>
      </c>
      <c r="C421" s="194" t="str">
        <f t="shared" ref="C421" si="155">+B421</f>
        <v>BT-12.2</v>
      </c>
      <c r="D421" s="194" t="s">
        <v>1058</v>
      </c>
      <c r="E421" s="213">
        <v>3</v>
      </c>
      <c r="F421" s="212" t="s">
        <v>710</v>
      </c>
      <c r="G421" s="319" t="s">
        <v>1033</v>
      </c>
      <c r="H421" s="320"/>
      <c r="I421" s="215" t="s">
        <v>663</v>
      </c>
      <c r="J421" s="197">
        <f>'NNO-BT-12'!F4</f>
        <v>121.53</v>
      </c>
      <c r="K421" s="197">
        <f>'NNO-BT-12'!G4</f>
        <v>121.53</v>
      </c>
      <c r="L421" s="197">
        <f>'NNO-BT-12'!H4</f>
        <v>115.26</v>
      </c>
      <c r="M421" s="197"/>
      <c r="N421" s="198">
        <f t="shared" si="153"/>
        <v>121.53</v>
      </c>
      <c r="O421" s="198">
        <f t="shared" si="154"/>
        <v>358.32</v>
      </c>
      <c r="P421" s="221">
        <f>'NNO-BT-12'!D4</f>
        <v>238.88</v>
      </c>
      <c r="Q421" s="86">
        <f>0.81*2</f>
        <v>1.62</v>
      </c>
    </row>
    <row r="422" spans="1:17" x14ac:dyDescent="0.2">
      <c r="A422" s="204"/>
      <c r="B422" s="327" t="s">
        <v>148</v>
      </c>
      <c r="C422" s="328"/>
      <c r="D422" s="328"/>
      <c r="E422" s="329"/>
      <c r="F422" s="218"/>
      <c r="G422" s="205"/>
      <c r="H422" s="205"/>
      <c r="I422" s="206"/>
      <c r="J422" s="207">
        <f>SUM(J423:J424)</f>
        <v>274.89999999999998</v>
      </c>
      <c r="K422" s="207">
        <f>SUM(K423:K424)</f>
        <v>281.2</v>
      </c>
      <c r="L422" s="207">
        <f>SUM(L423:L424)</f>
        <v>275.45</v>
      </c>
      <c r="M422" s="207"/>
      <c r="N422" s="207">
        <f>MAX(J422:M422)</f>
        <v>281.2</v>
      </c>
      <c r="O422" s="207">
        <f>SUM(O423:O424)</f>
        <v>831.55</v>
      </c>
      <c r="P422" s="222">
        <f>+SUM(P423:P424)</f>
        <v>525.6099999999999</v>
      </c>
      <c r="Q422" s="207"/>
    </row>
    <row r="423" spans="1:17" x14ac:dyDescent="0.2">
      <c r="A423" s="193">
        <v>1</v>
      </c>
      <c r="B423" s="109" t="s">
        <v>594</v>
      </c>
      <c r="C423" s="194" t="str">
        <f>+B423</f>
        <v>BT-13.1</v>
      </c>
      <c r="D423" s="194" t="s">
        <v>1059</v>
      </c>
      <c r="E423" s="213">
        <v>3</v>
      </c>
      <c r="F423" s="212" t="s">
        <v>679</v>
      </c>
      <c r="G423" s="319" t="s">
        <v>1033</v>
      </c>
      <c r="H423" s="320"/>
      <c r="I423" s="215" t="s">
        <v>681</v>
      </c>
      <c r="J423" s="197">
        <f>'NNO-BT-13'!F3</f>
        <v>135.63999999999999</v>
      </c>
      <c r="K423" s="197">
        <f>'NNO-BT-13'!G3</f>
        <v>138.79</v>
      </c>
      <c r="L423" s="197">
        <f>'NNO-BT-13'!H3</f>
        <v>136.19</v>
      </c>
      <c r="M423" s="197"/>
      <c r="N423" s="198">
        <f t="shared" ref="N423:N424" si="156">+MAX(J423:M423)</f>
        <v>138.79</v>
      </c>
      <c r="O423" s="198">
        <f t="shared" ref="O423:O424" si="157">+SUM(J423:M423)</f>
        <v>410.61999999999995</v>
      </c>
      <c r="P423" s="221">
        <f>'NNO-BT-13'!D3</f>
        <v>259.77</v>
      </c>
      <c r="Q423" s="86">
        <f>0.81*2</f>
        <v>1.62</v>
      </c>
    </row>
    <row r="424" spans="1:17" ht="13.5" thickBot="1" x14ac:dyDescent="0.25">
      <c r="A424" s="193">
        <v>2</v>
      </c>
      <c r="B424" s="109" t="s">
        <v>596</v>
      </c>
      <c r="C424" s="194" t="str">
        <f t="shared" ref="C424" si="158">+B424</f>
        <v>BT-13.2</v>
      </c>
      <c r="D424" s="194" t="s">
        <v>1060</v>
      </c>
      <c r="E424" s="213">
        <v>3</v>
      </c>
      <c r="F424" s="212" t="s">
        <v>680</v>
      </c>
      <c r="G424" s="319" t="s">
        <v>1033</v>
      </c>
      <c r="H424" s="320"/>
      <c r="I424" s="215" t="s">
        <v>663</v>
      </c>
      <c r="J424" s="197">
        <f>'NNO-BT-13'!F4</f>
        <v>139.26</v>
      </c>
      <c r="K424" s="197">
        <f>'NNO-BT-13'!G4</f>
        <v>142.41</v>
      </c>
      <c r="L424" s="197">
        <f>'NNO-BT-13'!H4</f>
        <v>139.26</v>
      </c>
      <c r="M424" s="197"/>
      <c r="N424" s="198">
        <f t="shared" si="156"/>
        <v>142.41</v>
      </c>
      <c r="O424" s="198">
        <f t="shared" si="157"/>
        <v>420.92999999999995</v>
      </c>
      <c r="P424" s="221">
        <f>'NNO-BT-13'!D4</f>
        <v>265.83999999999997</v>
      </c>
      <c r="Q424" s="86">
        <f>0.81*2</f>
        <v>1.62</v>
      </c>
    </row>
    <row r="425" spans="1:17" x14ac:dyDescent="0.2">
      <c r="A425" s="204"/>
      <c r="B425" s="327" t="s">
        <v>151</v>
      </c>
      <c r="C425" s="328"/>
      <c r="D425" s="328"/>
      <c r="E425" s="329"/>
      <c r="F425" s="218"/>
      <c r="G425" s="205"/>
      <c r="H425" s="205"/>
      <c r="I425" s="206"/>
      <c r="J425" s="207">
        <f>SUM(J426:J427)</f>
        <v>327.03999999999996</v>
      </c>
      <c r="K425" s="207">
        <f>SUM(K426:K427)</f>
        <v>334.15</v>
      </c>
      <c r="L425" s="207">
        <f>SUM(L426:L427)</f>
        <v>327.14</v>
      </c>
      <c r="M425" s="207"/>
      <c r="N425" s="207">
        <f>MAX(J425:M425)</f>
        <v>334.15</v>
      </c>
      <c r="O425" s="207">
        <f>SUM(O426:O427)</f>
        <v>988.32999999999993</v>
      </c>
      <c r="P425" s="222">
        <f>+SUM(P426:P427)</f>
        <v>598.21</v>
      </c>
      <c r="Q425" s="207"/>
    </row>
    <row r="426" spans="1:17" x14ac:dyDescent="0.2">
      <c r="A426" s="193">
        <v>1</v>
      </c>
      <c r="B426" s="109" t="s">
        <v>598</v>
      </c>
      <c r="C426" s="194" t="str">
        <f>+B426</f>
        <v>BT-14.1</v>
      </c>
      <c r="D426" s="194" t="s">
        <v>1061</v>
      </c>
      <c r="E426" s="213">
        <v>3</v>
      </c>
      <c r="F426" s="212" t="s">
        <v>680</v>
      </c>
      <c r="G426" s="319" t="s">
        <v>1033</v>
      </c>
      <c r="H426" s="320"/>
      <c r="I426" s="215" t="s">
        <v>681</v>
      </c>
      <c r="J426" s="197">
        <f>'NNO-BT-14'!F3</f>
        <v>188.97</v>
      </c>
      <c r="K426" s="197">
        <f>'NNO-BT-14'!G3</f>
        <v>192.55</v>
      </c>
      <c r="L426" s="197">
        <f>'NNO-BT-14'!H3</f>
        <v>188.97</v>
      </c>
      <c r="M426" s="197"/>
      <c r="N426" s="198">
        <f t="shared" ref="N426:N427" si="159">+MAX(J426:M426)</f>
        <v>192.55</v>
      </c>
      <c r="O426" s="198">
        <f t="shared" ref="O426:O427" si="160">+SUM(J426:M426)</f>
        <v>570.49</v>
      </c>
      <c r="P426" s="221">
        <f>'NNO-BT-14'!D3</f>
        <v>332.66</v>
      </c>
      <c r="Q426" s="86">
        <f>0.81*2</f>
        <v>1.62</v>
      </c>
    </row>
    <row r="427" spans="1:17" ht="13.5" thickBot="1" x14ac:dyDescent="0.25">
      <c r="A427" s="193">
        <v>2</v>
      </c>
      <c r="B427" s="109" t="s">
        <v>600</v>
      </c>
      <c r="C427" s="194" t="str">
        <f t="shared" ref="C427" si="161">+B427</f>
        <v>BT-14.2</v>
      </c>
      <c r="D427" s="194" t="s">
        <v>1062</v>
      </c>
      <c r="E427" s="213">
        <v>3</v>
      </c>
      <c r="F427" s="212" t="s">
        <v>682</v>
      </c>
      <c r="G427" s="319" t="s">
        <v>1033</v>
      </c>
      <c r="H427" s="320"/>
      <c r="I427" s="215" t="s">
        <v>663</v>
      </c>
      <c r="J427" s="197">
        <f>'NNO-BT-14'!F4</f>
        <v>138.07</v>
      </c>
      <c r="K427" s="197">
        <f>'NNO-BT-14'!G4</f>
        <v>141.6</v>
      </c>
      <c r="L427" s="197">
        <f>'NNO-BT-14'!H4</f>
        <v>138.16999999999999</v>
      </c>
      <c r="M427" s="197"/>
      <c r="N427" s="198">
        <f t="shared" si="159"/>
        <v>141.6</v>
      </c>
      <c r="O427" s="198">
        <f t="shared" si="160"/>
        <v>417.83999999999992</v>
      </c>
      <c r="P427" s="221">
        <f>'NNO-BT-14'!D4</f>
        <v>265.55</v>
      </c>
      <c r="Q427" s="86">
        <f>0.81*2</f>
        <v>1.62</v>
      </c>
    </row>
    <row r="428" spans="1:17" x14ac:dyDescent="0.2">
      <c r="A428" s="204"/>
      <c r="B428" s="327" t="s">
        <v>154</v>
      </c>
      <c r="C428" s="328"/>
      <c r="D428" s="328"/>
      <c r="E428" s="329"/>
      <c r="F428" s="218"/>
      <c r="G428" s="205"/>
      <c r="H428" s="205"/>
      <c r="I428" s="206"/>
      <c r="J428" s="207">
        <f>SUM(J429:J430)</f>
        <v>316.05</v>
      </c>
      <c r="K428" s="207">
        <f>SUM(K429:K430)</f>
        <v>323.15999999999997</v>
      </c>
      <c r="L428" s="207">
        <f>SUM(L429:L430)</f>
        <v>316.05</v>
      </c>
      <c r="M428" s="207"/>
      <c r="N428" s="207">
        <f>MAX(J428:M428)</f>
        <v>323.15999999999997</v>
      </c>
      <c r="O428" s="207">
        <f>SUM(O429:O430)</f>
        <v>955.26</v>
      </c>
      <c r="P428" s="222">
        <f>+SUM(P429:P430)</f>
        <v>581.08999999999992</v>
      </c>
      <c r="Q428" s="207"/>
    </row>
    <row r="429" spans="1:17" x14ac:dyDescent="0.2">
      <c r="A429" s="193">
        <v>1</v>
      </c>
      <c r="B429" s="109" t="s">
        <v>602</v>
      </c>
      <c r="C429" s="194" t="str">
        <f>+B429</f>
        <v>BT-15.1</v>
      </c>
      <c r="D429" s="194" t="s">
        <v>1063</v>
      </c>
      <c r="E429" s="213">
        <v>3</v>
      </c>
      <c r="F429" s="212" t="s">
        <v>682</v>
      </c>
      <c r="G429" s="319" t="s">
        <v>1033</v>
      </c>
      <c r="H429" s="320"/>
      <c r="I429" s="215" t="s">
        <v>681</v>
      </c>
      <c r="J429" s="197">
        <f>'NNO-BT-15'!F3</f>
        <v>181.05</v>
      </c>
      <c r="K429" s="197">
        <f>'NNO-BT-15'!G3</f>
        <v>184.63</v>
      </c>
      <c r="L429" s="197">
        <f>'NNO-BT-15'!H3</f>
        <v>181.05</v>
      </c>
      <c r="M429" s="197"/>
      <c r="N429" s="198">
        <f t="shared" ref="N429:N430" si="162">+MAX(J429:M429)</f>
        <v>184.63</v>
      </c>
      <c r="O429" s="198">
        <f t="shared" ref="O429:O430" si="163">+SUM(J429:M429)</f>
        <v>546.73</v>
      </c>
      <c r="P429" s="221">
        <f>'NNO-BT-15'!D3</f>
        <v>321.51</v>
      </c>
      <c r="Q429" s="86">
        <f>0.81*2</f>
        <v>1.62</v>
      </c>
    </row>
    <row r="430" spans="1:17" ht="13.5" thickBot="1" x14ac:dyDescent="0.25">
      <c r="A430" s="193">
        <v>2</v>
      </c>
      <c r="B430" s="109" t="s">
        <v>604</v>
      </c>
      <c r="C430" s="194" t="str">
        <f t="shared" ref="C430" si="164">+B430</f>
        <v>BT-15.2</v>
      </c>
      <c r="D430" s="194" t="s">
        <v>1064</v>
      </c>
      <c r="E430" s="213">
        <v>3</v>
      </c>
      <c r="F430" s="212" t="s">
        <v>709</v>
      </c>
      <c r="G430" s="319" t="s">
        <v>1033</v>
      </c>
      <c r="H430" s="320"/>
      <c r="I430" s="215" t="s">
        <v>663</v>
      </c>
      <c r="J430" s="197">
        <f>'NNO-BT-15'!F4</f>
        <v>135</v>
      </c>
      <c r="K430" s="197">
        <f>'NNO-BT-15'!G4</f>
        <v>138.53</v>
      </c>
      <c r="L430" s="197">
        <f>'NNO-BT-15'!H4</f>
        <v>135</v>
      </c>
      <c r="M430" s="197"/>
      <c r="N430" s="198">
        <f t="shared" si="162"/>
        <v>138.53</v>
      </c>
      <c r="O430" s="198">
        <f t="shared" si="163"/>
        <v>408.53</v>
      </c>
      <c r="P430" s="221">
        <f>'NNO-BT-15'!D4</f>
        <v>259.58</v>
      </c>
      <c r="Q430" s="86">
        <f>0.81*2</f>
        <v>1.62</v>
      </c>
    </row>
    <row r="431" spans="1:17" x14ac:dyDescent="0.2">
      <c r="A431" s="204"/>
      <c r="B431" s="327" t="s">
        <v>157</v>
      </c>
      <c r="C431" s="328"/>
      <c r="D431" s="328"/>
      <c r="E431" s="329"/>
      <c r="F431" s="218"/>
      <c r="G431" s="205"/>
      <c r="H431" s="205"/>
      <c r="I431" s="206"/>
      <c r="J431" s="207">
        <f>SUM(J432:J433)</f>
        <v>319.15999999999997</v>
      </c>
      <c r="K431" s="207">
        <f>SUM(K432:K433)</f>
        <v>326.27</v>
      </c>
      <c r="L431" s="207">
        <f>SUM(L432:L433)</f>
        <v>319.15999999999997</v>
      </c>
      <c r="M431" s="207"/>
      <c r="N431" s="207">
        <f>MAX(J431:M431)</f>
        <v>326.27</v>
      </c>
      <c r="O431" s="207">
        <f>SUM(O432:O433)</f>
        <v>964.59000000000015</v>
      </c>
      <c r="P431" s="222">
        <f>+SUM(P432:P433)</f>
        <v>586.62</v>
      </c>
      <c r="Q431" s="207"/>
    </row>
    <row r="432" spans="1:17" x14ac:dyDescent="0.2">
      <c r="A432" s="193">
        <v>1</v>
      </c>
      <c r="B432" s="109" t="s">
        <v>606</v>
      </c>
      <c r="C432" s="194" t="str">
        <f>+B432</f>
        <v>BT-16.1</v>
      </c>
      <c r="D432" s="194" t="s">
        <v>1065</v>
      </c>
      <c r="E432" s="213">
        <v>3</v>
      </c>
      <c r="F432" s="212" t="s">
        <v>709</v>
      </c>
      <c r="G432" s="319" t="s">
        <v>1033</v>
      </c>
      <c r="H432" s="320"/>
      <c r="I432" s="215" t="s">
        <v>681</v>
      </c>
      <c r="J432" s="197">
        <f>'NNO-BT-16'!F3</f>
        <v>136.21</v>
      </c>
      <c r="K432" s="197">
        <f>'NNO-BT-16'!G3</f>
        <v>139.74</v>
      </c>
      <c r="L432" s="197">
        <f>'NNO-BT-16'!H3</f>
        <v>136.21</v>
      </c>
      <c r="M432" s="197"/>
      <c r="N432" s="198">
        <f t="shared" ref="N432:N433" si="165">+MAX(J432:M432)</f>
        <v>139.74</v>
      </c>
      <c r="O432" s="198">
        <f t="shared" ref="O432:O433" si="166">+SUM(J432:M432)</f>
        <v>412.16000000000008</v>
      </c>
      <c r="P432" s="221">
        <f>'NNO-BT-16'!D3</f>
        <v>261.73</v>
      </c>
      <c r="Q432" s="86">
        <f>0.81*2</f>
        <v>1.62</v>
      </c>
    </row>
    <row r="433" spans="1:17" ht="13.5" thickBot="1" x14ac:dyDescent="0.25">
      <c r="A433" s="193">
        <v>2</v>
      </c>
      <c r="B433" s="109" t="s">
        <v>608</v>
      </c>
      <c r="C433" s="194" t="str">
        <f t="shared" ref="C433" si="167">+B433</f>
        <v>BT-16.2</v>
      </c>
      <c r="D433" s="194" t="s">
        <v>1066</v>
      </c>
      <c r="E433" s="213">
        <v>3</v>
      </c>
      <c r="F433" s="212" t="s">
        <v>710</v>
      </c>
      <c r="G433" s="319" t="s">
        <v>1033</v>
      </c>
      <c r="H433" s="320"/>
      <c r="I433" s="215" t="s">
        <v>663</v>
      </c>
      <c r="J433" s="197">
        <f>'NNO-BT-16'!F4</f>
        <v>182.95</v>
      </c>
      <c r="K433" s="197">
        <f>'NNO-BT-16'!G4</f>
        <v>186.53</v>
      </c>
      <c r="L433" s="197">
        <f>'NNO-BT-16'!H4</f>
        <v>182.95</v>
      </c>
      <c r="M433" s="197"/>
      <c r="N433" s="198">
        <f t="shared" si="165"/>
        <v>186.53</v>
      </c>
      <c r="O433" s="198">
        <f t="shared" si="166"/>
        <v>552.43000000000006</v>
      </c>
      <c r="P433" s="221">
        <f>'NNO-BT-16'!D4</f>
        <v>324.89</v>
      </c>
      <c r="Q433" s="86">
        <f>0.81*2</f>
        <v>1.62</v>
      </c>
    </row>
    <row r="434" spans="1:17" x14ac:dyDescent="0.2">
      <c r="A434" s="204"/>
      <c r="B434" s="327" t="s">
        <v>160</v>
      </c>
      <c r="C434" s="328"/>
      <c r="D434" s="328"/>
      <c r="E434" s="329"/>
      <c r="F434" s="218"/>
      <c r="G434" s="205"/>
      <c r="H434" s="205"/>
      <c r="I434" s="206"/>
      <c r="J434" s="207">
        <f>SUM(J435:J436)</f>
        <v>243.06</v>
      </c>
      <c r="K434" s="207">
        <f>SUM(K435:K436)</f>
        <v>243.06</v>
      </c>
      <c r="L434" s="207">
        <f>SUM(L435:L436)</f>
        <v>230.52</v>
      </c>
      <c r="M434" s="207"/>
      <c r="N434" s="207">
        <f>MAX(J434:M434)</f>
        <v>243.06</v>
      </c>
      <c r="O434" s="207">
        <f>SUM(O435:O436)</f>
        <v>716.64</v>
      </c>
      <c r="P434" s="222">
        <f>+SUM(P435:P436)</f>
        <v>480</v>
      </c>
      <c r="Q434" s="207"/>
    </row>
    <row r="435" spans="1:17" x14ac:dyDescent="0.2">
      <c r="A435" s="193">
        <v>1</v>
      </c>
      <c r="B435" s="109" t="s">
        <v>610</v>
      </c>
      <c r="C435" s="194" t="str">
        <f>+B435</f>
        <v>BT-17.1</v>
      </c>
      <c r="D435" s="194" t="s">
        <v>1067</v>
      </c>
      <c r="E435" s="213">
        <v>3</v>
      </c>
      <c r="F435" s="212" t="s">
        <v>710</v>
      </c>
      <c r="G435" s="319" t="s">
        <v>1033</v>
      </c>
      <c r="H435" s="320"/>
      <c r="I435" s="215" t="s">
        <v>681</v>
      </c>
      <c r="J435" s="197">
        <f>'NNO-BT-17'!F3</f>
        <v>121.53</v>
      </c>
      <c r="K435" s="197">
        <f>'NNO-BT-17'!G3</f>
        <v>121.53</v>
      </c>
      <c r="L435" s="197">
        <f>'NNO-BT-17'!H3</f>
        <v>115.26</v>
      </c>
      <c r="M435" s="197"/>
      <c r="N435" s="198">
        <f t="shared" ref="N435:N436" si="168">+MAX(J435:M435)</f>
        <v>121.53</v>
      </c>
      <c r="O435" s="198">
        <f t="shared" ref="O435:O436" si="169">+SUM(J435:M435)</f>
        <v>358.32</v>
      </c>
      <c r="P435" s="221">
        <f>'NNO-BT-17'!D3</f>
        <v>240</v>
      </c>
      <c r="Q435" s="86">
        <f>0.81*2</f>
        <v>1.62</v>
      </c>
    </row>
    <row r="436" spans="1:17" ht="13.5" thickBot="1" x14ac:dyDescent="0.25">
      <c r="A436" s="193">
        <v>2</v>
      </c>
      <c r="B436" s="109" t="s">
        <v>611</v>
      </c>
      <c r="C436" s="194" t="str">
        <f t="shared" ref="C436" si="170">+B436</f>
        <v>BT-17.2</v>
      </c>
      <c r="D436" s="194" t="s">
        <v>1068</v>
      </c>
      <c r="E436" s="213">
        <v>3</v>
      </c>
      <c r="F436" s="212" t="s">
        <v>951</v>
      </c>
      <c r="G436" s="319" t="s">
        <v>1033</v>
      </c>
      <c r="H436" s="320"/>
      <c r="I436" s="215" t="s">
        <v>663</v>
      </c>
      <c r="J436" s="197">
        <f>'NNO-BT-17'!F4</f>
        <v>121.53</v>
      </c>
      <c r="K436" s="197">
        <f>'NNO-BT-17'!G4</f>
        <v>121.53</v>
      </c>
      <c r="L436" s="197">
        <f>'NNO-BT-17'!H4</f>
        <v>115.26</v>
      </c>
      <c r="M436" s="197"/>
      <c r="N436" s="198">
        <f t="shared" si="168"/>
        <v>121.53</v>
      </c>
      <c r="O436" s="198">
        <f t="shared" si="169"/>
        <v>358.32</v>
      </c>
      <c r="P436" s="221">
        <f>'NNO-BT-17'!D4</f>
        <v>240</v>
      </c>
      <c r="Q436" s="86">
        <f>0.81*2</f>
        <v>1.62</v>
      </c>
    </row>
    <row r="437" spans="1:17" x14ac:dyDescent="0.2">
      <c r="A437" s="204"/>
      <c r="B437" s="327" t="s">
        <v>163</v>
      </c>
      <c r="C437" s="328"/>
      <c r="D437" s="328"/>
      <c r="E437" s="329"/>
      <c r="F437" s="218"/>
      <c r="G437" s="205"/>
      <c r="H437" s="205"/>
      <c r="I437" s="206"/>
      <c r="J437" s="207">
        <f>SUM(J438:J439)</f>
        <v>243.06</v>
      </c>
      <c r="K437" s="207">
        <f>SUM(K438:K439)</f>
        <v>243.06</v>
      </c>
      <c r="L437" s="207">
        <f>SUM(L438:L439)</f>
        <v>230.52</v>
      </c>
      <c r="M437" s="207"/>
      <c r="N437" s="207">
        <f>MAX(J437:M437)</f>
        <v>243.06</v>
      </c>
      <c r="O437" s="207">
        <f>SUM(O438:O439)</f>
        <v>716.64</v>
      </c>
      <c r="P437" s="222">
        <f>+SUM(P438:P439)</f>
        <v>480</v>
      </c>
      <c r="Q437" s="207"/>
    </row>
    <row r="438" spans="1:17" x14ac:dyDescent="0.2">
      <c r="A438" s="193">
        <v>1</v>
      </c>
      <c r="B438" s="109" t="s">
        <v>612</v>
      </c>
      <c r="C438" s="194" t="str">
        <f>+B438</f>
        <v>BT-18.1</v>
      </c>
      <c r="D438" s="194" t="s">
        <v>1069</v>
      </c>
      <c r="E438" s="213">
        <v>3</v>
      </c>
      <c r="F438" s="212" t="s">
        <v>951</v>
      </c>
      <c r="G438" s="319" t="s">
        <v>1033</v>
      </c>
      <c r="H438" s="320"/>
      <c r="I438" s="215" t="s">
        <v>681</v>
      </c>
      <c r="J438" s="197">
        <f>'NNO-BT-18'!F3</f>
        <v>121.53</v>
      </c>
      <c r="K438" s="197">
        <f>'NNO-BT-18'!G3</f>
        <v>121.53</v>
      </c>
      <c r="L438" s="197">
        <f>'NNO-BT-18'!H3</f>
        <v>115.26</v>
      </c>
      <c r="M438" s="197"/>
      <c r="N438" s="198">
        <f t="shared" ref="N438:N439" si="171">+MAX(J438:M438)</f>
        <v>121.53</v>
      </c>
      <c r="O438" s="198">
        <f t="shared" ref="O438:O439" si="172">+SUM(J438:M438)</f>
        <v>358.32</v>
      </c>
      <c r="P438" s="221">
        <f>'NNO-BT-18'!D3</f>
        <v>240</v>
      </c>
      <c r="Q438" s="86">
        <f>0.81*2</f>
        <v>1.62</v>
      </c>
    </row>
    <row r="439" spans="1:17" ht="13.5" thickBot="1" x14ac:dyDescent="0.25">
      <c r="A439" s="193">
        <v>2</v>
      </c>
      <c r="B439" s="109" t="s">
        <v>613</v>
      </c>
      <c r="C439" s="194" t="str">
        <f t="shared" ref="C439" si="173">+B439</f>
        <v>BT-18.2</v>
      </c>
      <c r="D439" s="194" t="s">
        <v>1070</v>
      </c>
      <c r="E439" s="213">
        <v>3</v>
      </c>
      <c r="F439" s="212" t="s">
        <v>968</v>
      </c>
      <c r="G439" s="319" t="s">
        <v>1033</v>
      </c>
      <c r="H439" s="320"/>
      <c r="I439" s="215" t="s">
        <v>663</v>
      </c>
      <c r="J439" s="197">
        <f>'NNO-BT-18'!F4</f>
        <v>121.53</v>
      </c>
      <c r="K439" s="197">
        <f>'NNO-BT-18'!G4</f>
        <v>121.53</v>
      </c>
      <c r="L439" s="197">
        <f>'NNO-BT-18'!H4</f>
        <v>115.26</v>
      </c>
      <c r="M439" s="197"/>
      <c r="N439" s="198">
        <f t="shared" si="171"/>
        <v>121.53</v>
      </c>
      <c r="O439" s="198">
        <f t="shared" si="172"/>
        <v>358.32</v>
      </c>
      <c r="P439" s="221">
        <f>'NNO-BT-18'!D4</f>
        <v>240</v>
      </c>
      <c r="Q439" s="86">
        <f>0.81*2</f>
        <v>1.62</v>
      </c>
    </row>
    <row r="440" spans="1:17" x14ac:dyDescent="0.2">
      <c r="A440" s="204"/>
      <c r="B440" s="327" t="s">
        <v>166</v>
      </c>
      <c r="C440" s="328"/>
      <c r="D440" s="328"/>
      <c r="E440" s="329"/>
      <c r="F440" s="218"/>
      <c r="G440" s="205"/>
      <c r="H440" s="205"/>
      <c r="I440" s="206"/>
      <c r="J440" s="207">
        <f>SUM(J441:J442)</f>
        <v>314.43</v>
      </c>
      <c r="K440" s="207">
        <f>SUM(K441:K442)</f>
        <v>321.54999999999995</v>
      </c>
      <c r="L440" s="207">
        <f>SUM(L441:L442)</f>
        <v>314.52999999999997</v>
      </c>
      <c r="M440" s="207"/>
      <c r="N440" s="207">
        <f>MAX(J440:M440)</f>
        <v>321.54999999999995</v>
      </c>
      <c r="O440" s="207">
        <f>SUM(O441:O442)</f>
        <v>950.51</v>
      </c>
      <c r="P440" s="222">
        <f>+SUM(P441:P442)</f>
        <v>587.92999999999995</v>
      </c>
      <c r="Q440" s="207"/>
    </row>
    <row r="441" spans="1:17" x14ac:dyDescent="0.2">
      <c r="A441" s="193">
        <v>1</v>
      </c>
      <c r="B441" s="109" t="s">
        <v>614</v>
      </c>
      <c r="C441" s="194" t="str">
        <f>+B441</f>
        <v>BT-19.1</v>
      </c>
      <c r="D441" s="194" t="s">
        <v>1071</v>
      </c>
      <c r="E441" s="213">
        <v>3</v>
      </c>
      <c r="F441" s="212" t="s">
        <v>710</v>
      </c>
      <c r="G441" s="319" t="s">
        <v>1033</v>
      </c>
      <c r="H441" s="320"/>
      <c r="I441" s="215" t="s">
        <v>681</v>
      </c>
      <c r="J441" s="197">
        <f>'NNO-BT-19'!F3</f>
        <v>176.36</v>
      </c>
      <c r="K441" s="197">
        <f>'NNO-BT-19'!G3</f>
        <v>179.95</v>
      </c>
      <c r="L441" s="197">
        <f>'NNO-BT-19'!H3</f>
        <v>176.36</v>
      </c>
      <c r="M441" s="197"/>
      <c r="N441" s="198">
        <f t="shared" ref="N441:N442" si="174">+MAX(J441:M441)</f>
        <v>179.95</v>
      </c>
      <c r="O441" s="198">
        <f t="shared" ref="O441:O442" si="175">+SUM(J441:M441)</f>
        <v>532.67000000000007</v>
      </c>
      <c r="P441" s="221">
        <f>'NNO-BT-19'!D3</f>
        <v>317.02999999999997</v>
      </c>
      <c r="Q441" s="86">
        <f>0.81*2</f>
        <v>1.62</v>
      </c>
    </row>
    <row r="442" spans="1:17" ht="13.5" thickBot="1" x14ac:dyDescent="0.25">
      <c r="A442" s="193">
        <v>2</v>
      </c>
      <c r="B442" s="109" t="s">
        <v>616</v>
      </c>
      <c r="C442" s="194" t="str">
        <f t="shared" ref="C442" si="176">+B442</f>
        <v>BT-19.2</v>
      </c>
      <c r="D442" s="194" t="s">
        <v>1072</v>
      </c>
      <c r="E442" s="213">
        <v>3</v>
      </c>
      <c r="F442" s="212" t="s">
        <v>951</v>
      </c>
      <c r="G442" s="319" t="s">
        <v>1033</v>
      </c>
      <c r="H442" s="320"/>
      <c r="I442" s="215" t="s">
        <v>663</v>
      </c>
      <c r="J442" s="197">
        <f>'NNO-BT-19'!F4</f>
        <v>138.07</v>
      </c>
      <c r="K442" s="197">
        <f>'NNO-BT-19'!G4</f>
        <v>141.6</v>
      </c>
      <c r="L442" s="197">
        <f>'NNO-BT-19'!H4</f>
        <v>138.16999999999999</v>
      </c>
      <c r="M442" s="197"/>
      <c r="N442" s="198">
        <f t="shared" si="174"/>
        <v>141.6</v>
      </c>
      <c r="O442" s="198">
        <f t="shared" si="175"/>
        <v>417.83999999999992</v>
      </c>
      <c r="P442" s="221">
        <f>'NNO-BT-19'!D4</f>
        <v>270.89999999999998</v>
      </c>
      <c r="Q442" s="86">
        <f>0.81*2</f>
        <v>1.62</v>
      </c>
    </row>
    <row r="443" spans="1:17" x14ac:dyDescent="0.2">
      <c r="A443" s="204"/>
      <c r="B443" s="327" t="s">
        <v>169</v>
      </c>
      <c r="C443" s="328"/>
      <c r="D443" s="328"/>
      <c r="E443" s="329"/>
      <c r="F443" s="218"/>
      <c r="G443" s="205"/>
      <c r="H443" s="205"/>
      <c r="I443" s="206"/>
      <c r="J443" s="207">
        <f>SUM(J444:J444)</f>
        <v>230.66</v>
      </c>
      <c r="K443" s="207">
        <f>SUM(K444:K444)</f>
        <v>238.58</v>
      </c>
      <c r="L443" s="207">
        <f>SUM(L444:L444)</f>
        <v>212.99</v>
      </c>
      <c r="M443" s="207"/>
      <c r="N443" s="207">
        <f>MAX(J443:M443)</f>
        <v>238.58</v>
      </c>
      <c r="O443" s="207">
        <f>SUM(O444:O444)</f>
        <v>682.23</v>
      </c>
      <c r="P443" s="222">
        <f>+SUM(P444:P444)</f>
        <v>506.96</v>
      </c>
      <c r="Q443" s="207"/>
    </row>
    <row r="444" spans="1:17" ht="13.5" thickBot="1" x14ac:dyDescent="0.25">
      <c r="A444" s="193">
        <v>1</v>
      </c>
      <c r="B444" s="109" t="s">
        <v>617</v>
      </c>
      <c r="C444" s="194" t="str">
        <f>+B444</f>
        <v>BT-20.1</v>
      </c>
      <c r="D444" s="194" t="s">
        <v>1073</v>
      </c>
      <c r="E444" s="213">
        <v>3</v>
      </c>
      <c r="F444" s="212" t="s">
        <v>951</v>
      </c>
      <c r="G444" s="319" t="s">
        <v>1033</v>
      </c>
      <c r="H444" s="320"/>
      <c r="I444" s="215" t="s">
        <v>681</v>
      </c>
      <c r="J444" s="197">
        <f>'NNO-BT-20'!F3</f>
        <v>230.66</v>
      </c>
      <c r="K444" s="197">
        <f>'NNO-BT-20'!G3</f>
        <v>238.58</v>
      </c>
      <c r="L444" s="197">
        <f>'NNO-BT-20'!H3</f>
        <v>212.99</v>
      </c>
      <c r="M444" s="197"/>
      <c r="N444" s="198">
        <f t="shared" ref="N444" si="177">+MAX(J444:M444)</f>
        <v>238.58</v>
      </c>
      <c r="O444" s="198">
        <f t="shared" ref="O444" si="178">+SUM(J444:M444)</f>
        <v>682.23</v>
      </c>
      <c r="P444" s="221">
        <f>'NNO-BT-20'!D3</f>
        <v>506.96</v>
      </c>
      <c r="Q444" s="86">
        <f>0.81*2</f>
        <v>1.62</v>
      </c>
    </row>
    <row r="445" spans="1:17" x14ac:dyDescent="0.2">
      <c r="A445" s="204"/>
      <c r="B445" s="327" t="s">
        <v>172</v>
      </c>
      <c r="C445" s="328"/>
      <c r="D445" s="328"/>
      <c r="E445" s="329"/>
      <c r="F445" s="218"/>
      <c r="G445" s="205"/>
      <c r="H445" s="205"/>
      <c r="I445" s="206"/>
      <c r="J445" s="207">
        <f>SUM(J446:J447)</f>
        <v>225.29</v>
      </c>
      <c r="K445" s="207">
        <f>SUM(K446:K447)</f>
        <v>232.05</v>
      </c>
      <c r="L445" s="207">
        <f>SUM(L446:L447)</f>
        <v>225.29</v>
      </c>
      <c r="M445" s="207">
        <f>SUM(M446:M447)</f>
        <v>204.32</v>
      </c>
      <c r="N445" s="207">
        <f>MAX(J445:M445)</f>
        <v>232.05</v>
      </c>
      <c r="O445" s="207">
        <f>SUM(O446:O447)</f>
        <v>886.95</v>
      </c>
      <c r="P445" s="222">
        <f>+SUM(P446:P447)</f>
        <v>395.36</v>
      </c>
      <c r="Q445" s="207"/>
    </row>
    <row r="446" spans="1:17" x14ac:dyDescent="0.2">
      <c r="A446" s="193">
        <v>1</v>
      </c>
      <c r="B446" s="109" t="s">
        <v>619</v>
      </c>
      <c r="C446" s="194" t="str">
        <f>+B446</f>
        <v>BT-21.1</v>
      </c>
      <c r="D446" s="194" t="s">
        <v>1074</v>
      </c>
      <c r="E446" s="213">
        <v>4</v>
      </c>
      <c r="F446" s="212" t="s">
        <v>968</v>
      </c>
      <c r="G446" s="319" t="s">
        <v>1042</v>
      </c>
      <c r="H446" s="320"/>
      <c r="I446" s="215" t="s">
        <v>681</v>
      </c>
      <c r="J446" s="197">
        <f>'NNO-BT-21'!F3</f>
        <v>139.72</v>
      </c>
      <c r="K446" s="197">
        <f>'NNO-BT-21'!G3</f>
        <v>143.25</v>
      </c>
      <c r="L446" s="197">
        <f>'NNO-BT-21'!H3</f>
        <v>139.72</v>
      </c>
      <c r="M446" s="197">
        <f>'NNO-BT-21'!I3</f>
        <v>127.6</v>
      </c>
      <c r="N446" s="198">
        <f t="shared" ref="N446:N447" si="179">+MAX(J446:M446)</f>
        <v>143.25</v>
      </c>
      <c r="O446" s="198">
        <f t="shared" ref="O446:O447" si="180">+SUM(J446:M446)</f>
        <v>550.29000000000008</v>
      </c>
      <c r="P446" s="221">
        <f>'NNO-BT-21'!D3</f>
        <v>243.36</v>
      </c>
      <c r="Q446" s="86">
        <f>0.81*3</f>
        <v>2.4300000000000002</v>
      </c>
    </row>
    <row r="447" spans="1:17" ht="13.5" thickBot="1" x14ac:dyDescent="0.25">
      <c r="A447" s="193">
        <v>2</v>
      </c>
      <c r="B447" s="109" t="s">
        <v>621</v>
      </c>
      <c r="C447" s="194" t="str">
        <f t="shared" ref="C447" si="181">+B447</f>
        <v>BT-21.2</v>
      </c>
      <c r="D447" s="194" t="s">
        <v>1075</v>
      </c>
      <c r="E447" s="213">
        <v>4</v>
      </c>
      <c r="F447" s="212" t="s">
        <v>985</v>
      </c>
      <c r="G447" s="319" t="s">
        <v>1042</v>
      </c>
      <c r="H447" s="320"/>
      <c r="I447" s="215" t="s">
        <v>663</v>
      </c>
      <c r="J447" s="197">
        <f>'NNO-BT-21'!F4</f>
        <v>85.57</v>
      </c>
      <c r="K447" s="197">
        <f>'NNO-BT-21'!G4</f>
        <v>88.8</v>
      </c>
      <c r="L447" s="197">
        <f>'NNO-BT-21'!H4</f>
        <v>85.57</v>
      </c>
      <c r="M447" s="197">
        <f>'NNO-BT-21'!I4</f>
        <v>76.72</v>
      </c>
      <c r="N447" s="198">
        <f t="shared" si="179"/>
        <v>88.8</v>
      </c>
      <c r="O447" s="198">
        <f t="shared" si="180"/>
        <v>336.65999999999997</v>
      </c>
      <c r="P447" s="221">
        <f>'NNO-BT-21'!D4</f>
        <v>152</v>
      </c>
      <c r="Q447" s="86">
        <f>0.81*3</f>
        <v>2.4300000000000002</v>
      </c>
    </row>
    <row r="448" spans="1:17" x14ac:dyDescent="0.2">
      <c r="A448" s="204"/>
      <c r="B448" s="327" t="s">
        <v>175</v>
      </c>
      <c r="C448" s="328"/>
      <c r="D448" s="328"/>
      <c r="E448" s="329"/>
      <c r="F448" s="218"/>
      <c r="G448" s="205"/>
      <c r="H448" s="205"/>
      <c r="I448" s="206"/>
      <c r="J448" s="207">
        <f>SUM(J449:J450)</f>
        <v>295.19</v>
      </c>
      <c r="K448" s="207">
        <f>SUM(K449:K450)</f>
        <v>304.89</v>
      </c>
      <c r="L448" s="207">
        <f>SUM(L449:L450)</f>
        <v>295.26</v>
      </c>
      <c r="M448" s="207">
        <f>SUM(M449:M450)</f>
        <v>260.85000000000002</v>
      </c>
      <c r="N448" s="207">
        <f>MAX(J448:M448)</f>
        <v>304.89</v>
      </c>
      <c r="O448" s="207">
        <f>SUM(O449:O450)</f>
        <v>1156.19</v>
      </c>
      <c r="P448" s="222">
        <f>+SUM(P449:P450)</f>
        <v>516.04</v>
      </c>
      <c r="Q448" s="207"/>
    </row>
    <row r="449" spans="1:17" x14ac:dyDescent="0.2">
      <c r="A449" s="193">
        <v>1</v>
      </c>
      <c r="B449" s="109" t="s">
        <v>623</v>
      </c>
      <c r="C449" s="194" t="str">
        <f>+B449</f>
        <v>BT-22.1</v>
      </c>
      <c r="D449" s="194" t="s">
        <v>1076</v>
      </c>
      <c r="E449" s="213">
        <v>4</v>
      </c>
      <c r="F449" s="212" t="s">
        <v>985</v>
      </c>
      <c r="G449" s="319" t="s">
        <v>1042</v>
      </c>
      <c r="H449" s="320"/>
      <c r="I449" s="215" t="s">
        <v>681</v>
      </c>
      <c r="J449" s="197">
        <f>'NNO-BT-22'!F3</f>
        <v>173.97</v>
      </c>
      <c r="K449" s="197">
        <f>'NNO-BT-22'!G3</f>
        <v>180.43</v>
      </c>
      <c r="L449" s="197">
        <f>'NNO-BT-22'!H3</f>
        <v>174.04</v>
      </c>
      <c r="M449" s="197">
        <f>'NNO-BT-22'!I3</f>
        <v>156.96</v>
      </c>
      <c r="N449" s="198">
        <f t="shared" ref="N449:N450" si="182">+MAX(J449:M449)</f>
        <v>180.43</v>
      </c>
      <c r="O449" s="198">
        <f t="shared" ref="O449:O450" si="183">+SUM(J449:M449)</f>
        <v>685.4</v>
      </c>
      <c r="P449" s="221">
        <f>'NNO-BT-22'!D3</f>
        <v>300.29000000000002</v>
      </c>
      <c r="Q449" s="86">
        <f>0.81*3</f>
        <v>2.4300000000000002</v>
      </c>
    </row>
    <row r="450" spans="1:17" x14ac:dyDescent="0.2">
      <c r="A450" s="193">
        <v>2</v>
      </c>
      <c r="B450" s="109" t="s">
        <v>625</v>
      </c>
      <c r="C450" s="194" t="str">
        <f t="shared" ref="C450" si="184">+B450</f>
        <v>BT-22.2</v>
      </c>
      <c r="D450" s="194" t="s">
        <v>1077</v>
      </c>
      <c r="E450" s="213">
        <v>4</v>
      </c>
      <c r="F450" s="212" t="s">
        <v>1005</v>
      </c>
      <c r="G450" s="319" t="s">
        <v>1042</v>
      </c>
      <c r="H450" s="320"/>
      <c r="I450" s="215" t="s">
        <v>663</v>
      </c>
      <c r="J450" s="197">
        <f>'NNO-BT-22'!F4</f>
        <v>121.22</v>
      </c>
      <c r="K450" s="197">
        <f>'NNO-BT-22'!G4</f>
        <v>124.46</v>
      </c>
      <c r="L450" s="197">
        <f>'NNO-BT-22'!H4</f>
        <v>121.22</v>
      </c>
      <c r="M450" s="197">
        <f>'NNO-BT-22'!I4</f>
        <v>103.89</v>
      </c>
      <c r="N450" s="198">
        <f t="shared" si="182"/>
        <v>124.46</v>
      </c>
      <c r="O450" s="198">
        <f t="shared" si="183"/>
        <v>470.78999999999996</v>
      </c>
      <c r="P450" s="221">
        <f>'NNO-BT-22'!D4</f>
        <v>215.75</v>
      </c>
      <c r="Q450" s="86">
        <f>0.81*3</f>
        <v>2.4300000000000002</v>
      </c>
    </row>
  </sheetData>
  <mergeCells count="157">
    <mergeCell ref="G450:H450"/>
    <mergeCell ref="G444:H444"/>
    <mergeCell ref="B445:E445"/>
    <mergeCell ref="G446:H446"/>
    <mergeCell ref="G447:H447"/>
    <mergeCell ref="B448:E448"/>
    <mergeCell ref="G449:H449"/>
    <mergeCell ref="G438:H438"/>
    <mergeCell ref="G439:H439"/>
    <mergeCell ref="B440:E440"/>
    <mergeCell ref="G441:H441"/>
    <mergeCell ref="G442:H442"/>
    <mergeCell ref="B443:E443"/>
    <mergeCell ref="G432:H432"/>
    <mergeCell ref="G433:H433"/>
    <mergeCell ref="B434:E434"/>
    <mergeCell ref="G435:H435"/>
    <mergeCell ref="G436:H436"/>
    <mergeCell ref="B437:E437"/>
    <mergeCell ref="G426:H426"/>
    <mergeCell ref="G427:H427"/>
    <mergeCell ref="B428:E428"/>
    <mergeCell ref="G429:H429"/>
    <mergeCell ref="G430:H430"/>
    <mergeCell ref="B431:E431"/>
    <mergeCell ref="G420:H420"/>
    <mergeCell ref="G421:H421"/>
    <mergeCell ref="B422:E422"/>
    <mergeCell ref="G423:H423"/>
    <mergeCell ref="G424:H424"/>
    <mergeCell ref="B425:E425"/>
    <mergeCell ref="G414:H414"/>
    <mergeCell ref="G415:H415"/>
    <mergeCell ref="B416:E416"/>
    <mergeCell ref="G417:H417"/>
    <mergeCell ref="G418:H418"/>
    <mergeCell ref="B419:E419"/>
    <mergeCell ref="G408:H408"/>
    <mergeCell ref="G409:H409"/>
    <mergeCell ref="B410:E410"/>
    <mergeCell ref="G411:H411"/>
    <mergeCell ref="G412:H412"/>
    <mergeCell ref="B413:E413"/>
    <mergeCell ref="G402:H402"/>
    <mergeCell ref="G403:H403"/>
    <mergeCell ref="B404:E404"/>
    <mergeCell ref="G405:H405"/>
    <mergeCell ref="G406:H406"/>
    <mergeCell ref="B407:E407"/>
    <mergeCell ref="G396:H396"/>
    <mergeCell ref="G397:H397"/>
    <mergeCell ref="B398:E398"/>
    <mergeCell ref="G399:H399"/>
    <mergeCell ref="G400:H400"/>
    <mergeCell ref="B401:E401"/>
    <mergeCell ref="G390:H390"/>
    <mergeCell ref="G391:H391"/>
    <mergeCell ref="B392:E392"/>
    <mergeCell ref="G393:H393"/>
    <mergeCell ref="G394:H394"/>
    <mergeCell ref="B395:E395"/>
    <mergeCell ref="F379:F381"/>
    <mergeCell ref="F382:F384"/>
    <mergeCell ref="B386:E386"/>
    <mergeCell ref="G387:H387"/>
    <mergeCell ref="G388:H388"/>
    <mergeCell ref="B389:E389"/>
    <mergeCell ref="F354:F358"/>
    <mergeCell ref="F359:F363"/>
    <mergeCell ref="B364:E364"/>
    <mergeCell ref="F365:F370"/>
    <mergeCell ref="F371:F377"/>
    <mergeCell ref="B378:E378"/>
    <mergeCell ref="F319:F325"/>
    <mergeCell ref="F326:F333"/>
    <mergeCell ref="B334:E334"/>
    <mergeCell ref="F335:F343"/>
    <mergeCell ref="F344:F352"/>
    <mergeCell ref="B353:E353"/>
    <mergeCell ref="F289:F295"/>
    <mergeCell ref="F296:F301"/>
    <mergeCell ref="B302:E302"/>
    <mergeCell ref="F303:F309"/>
    <mergeCell ref="F310:F317"/>
    <mergeCell ref="B318:E318"/>
    <mergeCell ref="F261:F266"/>
    <mergeCell ref="F267:F273"/>
    <mergeCell ref="B274:E274"/>
    <mergeCell ref="F275:F280"/>
    <mergeCell ref="F281:F287"/>
    <mergeCell ref="B288:E288"/>
    <mergeCell ref="F231:F238"/>
    <mergeCell ref="F239:F245"/>
    <mergeCell ref="B246:E246"/>
    <mergeCell ref="F247:F252"/>
    <mergeCell ref="F253:F259"/>
    <mergeCell ref="B260:E260"/>
    <mergeCell ref="F199:F205"/>
    <mergeCell ref="F206:F213"/>
    <mergeCell ref="B214:E214"/>
    <mergeCell ref="F215:F221"/>
    <mergeCell ref="F222:F229"/>
    <mergeCell ref="B230:E230"/>
    <mergeCell ref="F176:F179"/>
    <mergeCell ref="F180:F183"/>
    <mergeCell ref="B184:E184"/>
    <mergeCell ref="F185:F190"/>
    <mergeCell ref="F191:F197"/>
    <mergeCell ref="B198:E198"/>
    <mergeCell ref="F158:F161"/>
    <mergeCell ref="F162:F165"/>
    <mergeCell ref="B166:E166"/>
    <mergeCell ref="F167:F170"/>
    <mergeCell ref="F171:F174"/>
    <mergeCell ref="B175:E175"/>
    <mergeCell ref="F136:F141"/>
    <mergeCell ref="F142:F147"/>
    <mergeCell ref="B148:E148"/>
    <mergeCell ref="F149:F152"/>
    <mergeCell ref="F153:F156"/>
    <mergeCell ref="B157:E157"/>
    <mergeCell ref="F110:F115"/>
    <mergeCell ref="F116:F121"/>
    <mergeCell ref="B122:E122"/>
    <mergeCell ref="F123:F128"/>
    <mergeCell ref="F129:F134"/>
    <mergeCell ref="B135:E135"/>
    <mergeCell ref="F87:F91"/>
    <mergeCell ref="F92:F96"/>
    <mergeCell ref="B97:E97"/>
    <mergeCell ref="F98:F102"/>
    <mergeCell ref="F103:F108"/>
    <mergeCell ref="B109:E109"/>
    <mergeCell ref="F65:F69"/>
    <mergeCell ref="F70:F74"/>
    <mergeCell ref="B75:E75"/>
    <mergeCell ref="F76:F80"/>
    <mergeCell ref="F81:F85"/>
    <mergeCell ref="B86:E86"/>
    <mergeCell ref="F42:F47"/>
    <mergeCell ref="F48:F53"/>
    <mergeCell ref="B54:E54"/>
    <mergeCell ref="F55:F58"/>
    <mergeCell ref="F59:F63"/>
    <mergeCell ref="B64:E64"/>
    <mergeCell ref="F16:F21"/>
    <mergeCell ref="F22:F27"/>
    <mergeCell ref="B28:E28"/>
    <mergeCell ref="F29:F34"/>
    <mergeCell ref="F35:F40"/>
    <mergeCell ref="B41:E41"/>
    <mergeCell ref="E1:F1"/>
    <mergeCell ref="G2:H2"/>
    <mergeCell ref="B3:E3"/>
    <mergeCell ref="F4:F8"/>
    <mergeCell ref="F9:F14"/>
    <mergeCell ref="B15:E1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7FF4-F8FA-48F3-836F-D501C8401F85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6.855468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4" width="6.7109375" style="89" customWidth="1"/>
    <col min="15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118</v>
      </c>
      <c r="B3" s="109" t="s">
        <v>574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575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1462-0CA2-41BA-8964-B33A9704E742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6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4" width="6.7109375" style="89" customWidth="1"/>
    <col min="15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121</v>
      </c>
      <c r="B3" s="109" t="s">
        <v>576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577</v>
      </c>
      <c r="C4" s="78" t="s">
        <v>571</v>
      </c>
      <c r="D4" s="78">
        <v>239.41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0.50762290631134876</v>
      </c>
      <c r="L4" s="83">
        <f>+J4/D4</f>
        <v>1.4966793367027276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479.40999999999997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0.50699818526939366</v>
      </c>
      <c r="L5" s="83">
        <f>+J5/D5</f>
        <v>1.4948374043094639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D164-8C0B-45F2-A50F-7EC498D9029D}">
  <dimension ref="A1:N5"/>
  <sheetViews>
    <sheetView workbookViewId="0">
      <selection activeCell="G28" sqref="G28"/>
    </sheetView>
  </sheetViews>
  <sheetFormatPr defaultColWidth="8.85546875" defaultRowHeight="12.75" x14ac:dyDescent="0.2"/>
  <cols>
    <col min="1" max="1" width="16.71093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4" width="6.7109375" style="89" customWidth="1"/>
    <col min="15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124</v>
      </c>
      <c r="B3" s="109" t="s">
        <v>578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579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78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A84E-F81B-4EC2-864A-0D384A084BE3}">
  <dimension ref="A1:N5"/>
  <sheetViews>
    <sheetView zoomScale="115" zoomScaleNormal="115" workbookViewId="0">
      <selection activeCell="L29" sqref="L29"/>
    </sheetView>
  </sheetViews>
  <sheetFormatPr defaultColWidth="8.85546875" defaultRowHeight="12.75" x14ac:dyDescent="0.2"/>
  <cols>
    <col min="1" max="1" width="16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4" width="6.7109375" style="89" customWidth="1"/>
    <col min="15" max="16384" width="8.85546875" style="89"/>
  </cols>
  <sheetData>
    <row r="1" spans="1:14" ht="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127</v>
      </c>
      <c r="B3" s="109" t="s">
        <v>580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581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78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2F27-D19B-47E3-97B5-95901487A5D0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7.855468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130</v>
      </c>
      <c r="B3" s="109" t="s">
        <v>582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583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1572-37A0-4AC7-A14B-3A6A633401B7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6.42578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133</v>
      </c>
      <c r="B3" s="109" t="s">
        <v>584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585</v>
      </c>
      <c r="C4" s="78" t="s">
        <v>571</v>
      </c>
      <c r="D4" s="78">
        <v>239.15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0.50817478569935182</v>
      </c>
      <c r="L4" s="83">
        <f>+J4/D4</f>
        <v>1.4983065021952748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479.15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0.50727329646248565</v>
      </c>
      <c r="L5" s="83">
        <f>+J5/D5</f>
        <v>1.495648544297193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15FD-84F0-4B17-B1CD-79B6368FB6A6}">
  <dimension ref="A1:N5"/>
  <sheetViews>
    <sheetView workbookViewId="0">
      <selection activeCell="Q40" sqref="Q40"/>
    </sheetView>
  </sheetViews>
  <sheetFormatPr defaultColWidth="8.85546875" defaultRowHeight="12.75" x14ac:dyDescent="0.2"/>
  <cols>
    <col min="1" max="1" width="19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136</v>
      </c>
      <c r="B3" s="109" t="s">
        <v>586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587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78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58D0-7813-4B65-B6A8-B0F44D3990AF}">
  <dimension ref="A1:N5"/>
  <sheetViews>
    <sheetView workbookViewId="0">
      <selection activeCell="G15" sqref="G15:G16"/>
    </sheetView>
  </sheetViews>
  <sheetFormatPr defaultColWidth="8.85546875" defaultRowHeight="12.75" x14ac:dyDescent="0.2"/>
  <cols>
    <col min="1" max="1" width="17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139</v>
      </c>
      <c r="B3" s="109" t="s">
        <v>588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589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F2AD-53B6-40BD-AC67-86A1BF50319C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8.285156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142</v>
      </c>
      <c r="B3" s="109" t="s">
        <v>590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591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F7B7-909A-4800-9223-A0122BEBE5B0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6.855468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145</v>
      </c>
      <c r="B3" s="109" t="s">
        <v>592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593</v>
      </c>
      <c r="C4" s="78" t="s">
        <v>571</v>
      </c>
      <c r="D4" s="78">
        <v>238.88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0.50874916275954452</v>
      </c>
      <c r="L4" s="83">
        <f>+J4/D4</f>
        <v>1.5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478.88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0.50755930504510527</v>
      </c>
      <c r="L5" s="83">
        <f>+J5/D5</f>
        <v>1.4964918142332109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4DDF-8E34-4C70-80C8-A52B0722AAFB}">
  <dimension ref="B1:R457"/>
  <sheetViews>
    <sheetView zoomScale="145" zoomScaleNormal="145" workbookViewId="0">
      <pane ySplit="2" topLeftCell="A9" activePane="bottomLeft" state="frozen"/>
      <selection pane="bottomLeft" activeCell="F27" sqref="F27"/>
    </sheetView>
  </sheetViews>
  <sheetFormatPr defaultColWidth="9.140625" defaultRowHeight="15.75" x14ac:dyDescent="0.25"/>
  <cols>
    <col min="1" max="1" width="3.85546875" style="232" customWidth="1"/>
    <col min="2" max="2" width="5.7109375" style="232" customWidth="1"/>
    <col min="3" max="3" width="13.85546875" style="232" customWidth="1"/>
    <col min="4" max="5" width="9" style="232" hidden="1" customWidth="1"/>
    <col min="6" max="6" width="7.140625" style="270" customWidth="1"/>
    <col min="7" max="7" width="9" style="270" hidden="1" customWidth="1"/>
    <col min="8" max="10" width="9" style="232" hidden="1" customWidth="1"/>
    <col min="11" max="14" width="9" style="289" customWidth="1"/>
    <col min="15" max="15" width="9" style="289" hidden="1" customWidth="1"/>
    <col min="16" max="16" width="9" style="289" customWidth="1"/>
    <col min="17" max="17" width="10" style="290" customWidth="1"/>
    <col min="18" max="18" width="1.42578125" style="290" hidden="1" customWidth="1"/>
    <col min="19" max="21" width="9" style="232" customWidth="1"/>
    <col min="22" max="16384" width="9.140625" style="232"/>
  </cols>
  <sheetData>
    <row r="1" spans="2:18" ht="45.75" hidden="1" customHeight="1" thickBot="1" x14ac:dyDescent="0.3">
      <c r="F1" s="310"/>
      <c r="G1" s="310"/>
      <c r="H1" s="233" t="s">
        <v>647</v>
      </c>
      <c r="I1" s="234"/>
      <c r="J1" s="234"/>
      <c r="K1" s="235" t="s">
        <v>648</v>
      </c>
      <c r="L1" s="236"/>
      <c r="M1" s="236"/>
      <c r="N1" s="236"/>
      <c r="O1" s="236"/>
      <c r="P1" s="236"/>
      <c r="Q1" s="236"/>
      <c r="R1" s="236"/>
    </row>
    <row r="2" spans="2:18" ht="300" hidden="1" thickBot="1" x14ac:dyDescent="0.3">
      <c r="B2" s="237" t="s">
        <v>1140</v>
      </c>
      <c r="C2" s="238" t="s">
        <v>1141</v>
      </c>
      <c r="D2" s="238" t="s">
        <v>650</v>
      </c>
      <c r="E2" s="238" t="s">
        <v>651</v>
      </c>
      <c r="F2" s="239" t="s">
        <v>652</v>
      </c>
      <c r="G2" s="239" t="s">
        <v>653</v>
      </c>
      <c r="H2" s="311" t="s">
        <v>654</v>
      </c>
      <c r="I2" s="312"/>
      <c r="J2" s="240" t="s">
        <v>1145</v>
      </c>
      <c r="K2" s="241" t="s">
        <v>655</v>
      </c>
      <c r="L2" s="241" t="s">
        <v>656</v>
      </c>
      <c r="M2" s="241" t="s">
        <v>657</v>
      </c>
      <c r="N2" s="241" t="s">
        <v>658</v>
      </c>
      <c r="O2" s="241" t="s">
        <v>9</v>
      </c>
      <c r="P2" s="241" t="s">
        <v>659</v>
      </c>
      <c r="Q2" s="242" t="s">
        <v>660</v>
      </c>
      <c r="R2" s="231" t="s">
        <v>1138</v>
      </c>
    </row>
    <row r="3" spans="2:18" hidden="1" x14ac:dyDescent="0.25">
      <c r="B3" s="243"/>
      <c r="C3" s="313" t="s">
        <v>21</v>
      </c>
      <c r="D3" s="314"/>
      <c r="E3" s="314"/>
      <c r="F3" s="315"/>
      <c r="G3" s="244"/>
      <c r="H3" s="245"/>
      <c r="I3" s="245"/>
      <c r="J3" s="246"/>
      <c r="K3" s="247">
        <f>SUM(K9:K19)</f>
        <v>776.58304999999996</v>
      </c>
      <c r="L3" s="247">
        <f>SUM(L9:L19)</f>
        <v>807.10572999999999</v>
      </c>
      <c r="M3" s="247">
        <f>SUM(M9:M19)</f>
        <v>803.33294000000001</v>
      </c>
      <c r="N3" s="247">
        <f>SUM(N9:N19)</f>
        <v>464.66868000000011</v>
      </c>
      <c r="O3" s="247">
        <f>MAX(K3:N3)</f>
        <v>807.10572999999999</v>
      </c>
      <c r="P3" s="247">
        <f>SUM(P9:P19)</f>
        <v>2851.6904</v>
      </c>
      <c r="Q3" s="248">
        <f>+SUM(Q9:Q19)</f>
        <v>995.4</v>
      </c>
      <c r="R3" s="249">
        <f>+SUM(R9:R19)</f>
        <v>26.73</v>
      </c>
    </row>
    <row r="4" spans="2:18" ht="23.25" customHeight="1" x14ac:dyDescent="0.25">
      <c r="B4" s="316" t="s">
        <v>1142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250"/>
    </row>
    <row r="5" spans="2:18" ht="19.5" customHeight="1" x14ac:dyDescent="0.25">
      <c r="B5" s="251" t="s">
        <v>1144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0"/>
    </row>
    <row r="6" spans="2:18" ht="11.25" customHeight="1" x14ac:dyDescent="0.25"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0"/>
    </row>
    <row r="7" spans="2:18" ht="41.25" customHeight="1" x14ac:dyDescent="0.25">
      <c r="B7" s="229" t="s">
        <v>1143</v>
      </c>
      <c r="C7" s="229" t="s">
        <v>1141</v>
      </c>
      <c r="D7" s="229"/>
      <c r="E7" s="229"/>
      <c r="F7" s="230" t="s">
        <v>652</v>
      </c>
      <c r="G7" s="229"/>
      <c r="H7" s="229"/>
      <c r="I7" s="229"/>
      <c r="J7" s="229"/>
      <c r="K7" s="230" t="s">
        <v>655</v>
      </c>
      <c r="L7" s="230" t="s">
        <v>656</v>
      </c>
      <c r="M7" s="230" t="s">
        <v>657</v>
      </c>
      <c r="N7" s="230" t="s">
        <v>658</v>
      </c>
      <c r="O7" s="230" t="s">
        <v>9</v>
      </c>
      <c r="P7" s="230" t="s">
        <v>659</v>
      </c>
      <c r="Q7" s="231" t="s">
        <v>660</v>
      </c>
      <c r="R7" s="253"/>
    </row>
    <row r="8" spans="2:18" ht="16.5" customHeight="1" x14ac:dyDescent="0.25">
      <c r="B8" s="318" t="s">
        <v>1139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249"/>
    </row>
    <row r="9" spans="2:18" x14ac:dyDescent="0.25">
      <c r="B9" s="254">
        <v>1</v>
      </c>
      <c r="C9" s="255" t="s">
        <v>226</v>
      </c>
      <c r="D9" s="256" t="str">
        <f>+C9</f>
        <v>LK.01.1</v>
      </c>
      <c r="E9" s="256" t="s">
        <v>667</v>
      </c>
      <c r="F9" s="257">
        <v>4</v>
      </c>
      <c r="G9" s="305" t="s">
        <v>1078</v>
      </c>
      <c r="H9" s="258" t="s">
        <v>661</v>
      </c>
      <c r="I9" s="258" t="s">
        <v>662</v>
      </c>
      <c r="J9" s="258" t="s">
        <v>681</v>
      </c>
      <c r="K9" s="259">
        <f>'LK 01'!F3</f>
        <v>84.763170000000002</v>
      </c>
      <c r="L9" s="259">
        <f>'LK 01'!G3</f>
        <v>91.516409999999993</v>
      </c>
      <c r="M9" s="259">
        <f>'LK 01'!H3</f>
        <v>87.743620000000007</v>
      </c>
      <c r="N9" s="259">
        <f>'LK 01'!I3</f>
        <v>58.628450000000001</v>
      </c>
      <c r="O9" s="260">
        <f t="shared" ref="O9:O19" si="0">+MAX(K9:N9)</f>
        <v>91.516409999999993</v>
      </c>
      <c r="P9" s="260">
        <f t="shared" ref="P9:P19" si="1">+SUM(K9:N9)</f>
        <v>322.65165000000002</v>
      </c>
      <c r="Q9" s="261">
        <f>'LK 01'!D3</f>
        <v>107.6</v>
      </c>
      <c r="R9" s="262">
        <f>0.81*3</f>
        <v>2.4300000000000002</v>
      </c>
    </row>
    <row r="10" spans="2:18" x14ac:dyDescent="0.25">
      <c r="B10" s="254">
        <v>2</v>
      </c>
      <c r="C10" s="255" t="s">
        <v>227</v>
      </c>
      <c r="D10" s="256" t="str">
        <f t="shared" ref="D10:D19" si="2">+C10</f>
        <v>LK.01.2</v>
      </c>
      <c r="E10" s="256" t="s">
        <v>668</v>
      </c>
      <c r="F10" s="257">
        <v>4</v>
      </c>
      <c r="G10" s="305"/>
      <c r="H10" s="258" t="s">
        <v>664</v>
      </c>
      <c r="I10" s="258" t="s">
        <v>665</v>
      </c>
      <c r="J10" s="258" t="s">
        <v>681</v>
      </c>
      <c r="K10" s="259">
        <f>'LK 01'!F4</f>
        <v>75.691100000000006</v>
      </c>
      <c r="L10" s="259">
        <f>'LK 01'!G4</f>
        <v>78</v>
      </c>
      <c r="M10" s="259">
        <f>'LK 01'!H4</f>
        <v>78</v>
      </c>
      <c r="N10" s="259">
        <f>'LK 01'!I4</f>
        <v>46.77</v>
      </c>
      <c r="O10" s="260">
        <f t="shared" si="0"/>
        <v>78</v>
      </c>
      <c r="P10" s="260">
        <f t="shared" si="1"/>
        <v>278.46109999999999</v>
      </c>
      <c r="Q10" s="261">
        <f>'LK 01'!D4</f>
        <v>90</v>
      </c>
      <c r="R10" s="262">
        <f t="shared" ref="R10:R19" si="3">0.81*3</f>
        <v>2.4300000000000002</v>
      </c>
    </row>
    <row r="11" spans="2:18" x14ac:dyDescent="0.25">
      <c r="B11" s="254">
        <v>3</v>
      </c>
      <c r="C11" s="255" t="s">
        <v>228</v>
      </c>
      <c r="D11" s="256" t="str">
        <f t="shared" si="2"/>
        <v>LK.01.3</v>
      </c>
      <c r="E11" s="256" t="s">
        <v>669</v>
      </c>
      <c r="F11" s="257">
        <v>4</v>
      </c>
      <c r="G11" s="305"/>
      <c r="H11" s="258" t="s">
        <v>664</v>
      </c>
      <c r="I11" s="258" t="s">
        <v>665</v>
      </c>
      <c r="J11" s="258" t="s">
        <v>681</v>
      </c>
      <c r="K11" s="259">
        <f>'LK 01'!F5</f>
        <v>75.922650000000004</v>
      </c>
      <c r="L11" s="259">
        <f>'LK 01'!G5</f>
        <v>78</v>
      </c>
      <c r="M11" s="259">
        <f>'LK 01'!H5</f>
        <v>78</v>
      </c>
      <c r="N11" s="259">
        <f>'LK 01'!I5</f>
        <v>46.77</v>
      </c>
      <c r="O11" s="260">
        <f t="shared" si="0"/>
        <v>78</v>
      </c>
      <c r="P11" s="260">
        <f t="shared" si="1"/>
        <v>278.69265000000001</v>
      </c>
      <c r="Q11" s="261">
        <f>'LK 01'!D5</f>
        <v>90</v>
      </c>
      <c r="R11" s="262">
        <f t="shared" si="3"/>
        <v>2.4300000000000002</v>
      </c>
    </row>
    <row r="12" spans="2:18" x14ac:dyDescent="0.25">
      <c r="B12" s="254">
        <v>4</v>
      </c>
      <c r="C12" s="255" t="s">
        <v>229</v>
      </c>
      <c r="D12" s="256" t="str">
        <f t="shared" si="2"/>
        <v>LK.01.4</v>
      </c>
      <c r="E12" s="256" t="s">
        <v>670</v>
      </c>
      <c r="F12" s="257">
        <v>4</v>
      </c>
      <c r="G12" s="305"/>
      <c r="H12" s="258" t="s">
        <v>664</v>
      </c>
      <c r="I12" s="258" t="s">
        <v>665</v>
      </c>
      <c r="J12" s="258" t="s">
        <v>681</v>
      </c>
      <c r="K12" s="259">
        <f>'LK 01'!F6</f>
        <v>75.695599999999999</v>
      </c>
      <c r="L12" s="259">
        <f>'LK 01'!G6</f>
        <v>78</v>
      </c>
      <c r="M12" s="259">
        <f>'LK 01'!H6</f>
        <v>78</v>
      </c>
      <c r="N12" s="259">
        <f>'LK 01'!I6</f>
        <v>41.255629999999996</v>
      </c>
      <c r="O12" s="260">
        <f t="shared" si="0"/>
        <v>78</v>
      </c>
      <c r="P12" s="260">
        <f t="shared" si="1"/>
        <v>272.95123000000001</v>
      </c>
      <c r="Q12" s="261">
        <f>'LK 01'!D6</f>
        <v>90</v>
      </c>
      <c r="R12" s="262">
        <f t="shared" si="3"/>
        <v>2.4300000000000002</v>
      </c>
    </row>
    <row r="13" spans="2:18" x14ac:dyDescent="0.25">
      <c r="B13" s="254">
        <v>5</v>
      </c>
      <c r="C13" s="255" t="s">
        <v>230</v>
      </c>
      <c r="D13" s="256" t="str">
        <f t="shared" si="2"/>
        <v>LK.01.5</v>
      </c>
      <c r="E13" s="256" t="s">
        <v>671</v>
      </c>
      <c r="F13" s="257">
        <v>4</v>
      </c>
      <c r="G13" s="305"/>
      <c r="H13" s="258" t="s">
        <v>661</v>
      </c>
      <c r="I13" s="258" t="s">
        <v>662</v>
      </c>
      <c r="J13" s="258" t="s">
        <v>681</v>
      </c>
      <c r="K13" s="259">
        <f>'LK 01'!F7</f>
        <v>75.916749999999993</v>
      </c>
      <c r="L13" s="259">
        <f>'LK 01'!G7</f>
        <v>78</v>
      </c>
      <c r="M13" s="259">
        <f>'LK 01'!H7</f>
        <v>78</v>
      </c>
      <c r="N13" s="259">
        <f>'LK 01'!I7</f>
        <v>41.07</v>
      </c>
      <c r="O13" s="260">
        <f t="shared" si="0"/>
        <v>78</v>
      </c>
      <c r="P13" s="260">
        <f t="shared" si="1"/>
        <v>272.98674999999997</v>
      </c>
      <c r="Q13" s="261">
        <f>'LK 01'!D7</f>
        <v>120</v>
      </c>
      <c r="R13" s="262">
        <f t="shared" si="3"/>
        <v>2.4300000000000002</v>
      </c>
    </row>
    <row r="14" spans="2:18" x14ac:dyDescent="0.25">
      <c r="B14" s="254">
        <v>6</v>
      </c>
      <c r="C14" s="255" t="s">
        <v>231</v>
      </c>
      <c r="D14" s="256" t="str">
        <f t="shared" si="2"/>
        <v>LK.01.6</v>
      </c>
      <c r="E14" s="256" t="s">
        <v>672</v>
      </c>
      <c r="F14" s="257">
        <v>4</v>
      </c>
      <c r="G14" s="305" t="s">
        <v>1079</v>
      </c>
      <c r="H14" s="258" t="s">
        <v>661</v>
      </c>
      <c r="I14" s="258" t="s">
        <v>662</v>
      </c>
      <c r="J14" s="258" t="s">
        <v>663</v>
      </c>
      <c r="K14" s="259">
        <f>'LK 01'!F8</f>
        <v>63.41675</v>
      </c>
      <c r="L14" s="259">
        <f>'LK 01'!G8</f>
        <v>65</v>
      </c>
      <c r="M14" s="259">
        <f>'LK 01'!H8</f>
        <v>65</v>
      </c>
      <c r="N14" s="259">
        <f>'LK 01'!I8</f>
        <v>34.225000000000001</v>
      </c>
      <c r="O14" s="260">
        <f t="shared" si="0"/>
        <v>65</v>
      </c>
      <c r="P14" s="260">
        <f t="shared" si="1"/>
        <v>227.64175</v>
      </c>
      <c r="Q14" s="261">
        <f>'LK 01'!D8</f>
        <v>105</v>
      </c>
      <c r="R14" s="262">
        <f t="shared" si="3"/>
        <v>2.4300000000000002</v>
      </c>
    </row>
    <row r="15" spans="2:18" x14ac:dyDescent="0.25">
      <c r="B15" s="254">
        <v>7</v>
      </c>
      <c r="C15" s="255" t="s">
        <v>232</v>
      </c>
      <c r="D15" s="256" t="str">
        <f t="shared" si="2"/>
        <v>LK.01.7</v>
      </c>
      <c r="E15" s="256" t="s">
        <v>675</v>
      </c>
      <c r="F15" s="257">
        <v>4</v>
      </c>
      <c r="G15" s="305"/>
      <c r="H15" s="258" t="s">
        <v>664</v>
      </c>
      <c r="I15" s="258" t="s">
        <v>665</v>
      </c>
      <c r="J15" s="258" t="s">
        <v>663</v>
      </c>
      <c r="K15" s="259">
        <f>'LK 01'!F9</f>
        <v>63.195599999999999</v>
      </c>
      <c r="L15" s="259">
        <f>'LK 01'!G9</f>
        <v>65</v>
      </c>
      <c r="M15" s="259">
        <f>'LK 01'!H9</f>
        <v>65</v>
      </c>
      <c r="N15" s="259">
        <f>'LK 01'!I9</f>
        <v>34.419750000000001</v>
      </c>
      <c r="O15" s="260">
        <f t="shared" si="0"/>
        <v>65</v>
      </c>
      <c r="P15" s="260">
        <f t="shared" si="1"/>
        <v>227.61535000000001</v>
      </c>
      <c r="Q15" s="261">
        <f>'LK 01'!D9</f>
        <v>75</v>
      </c>
      <c r="R15" s="262">
        <f t="shared" si="3"/>
        <v>2.4300000000000002</v>
      </c>
    </row>
    <row r="16" spans="2:18" x14ac:dyDescent="0.25">
      <c r="B16" s="254">
        <v>8</v>
      </c>
      <c r="C16" s="255" t="s">
        <v>233</v>
      </c>
      <c r="D16" s="256" t="str">
        <f t="shared" si="2"/>
        <v>LK.01.8</v>
      </c>
      <c r="E16" s="256" t="s">
        <v>676</v>
      </c>
      <c r="F16" s="257">
        <v>4</v>
      </c>
      <c r="G16" s="305"/>
      <c r="H16" s="258" t="s">
        <v>664</v>
      </c>
      <c r="I16" s="258" t="s">
        <v>665</v>
      </c>
      <c r="J16" s="258" t="s">
        <v>663</v>
      </c>
      <c r="K16" s="259">
        <f>'LK 01'!F10</f>
        <v>63.195599999999999</v>
      </c>
      <c r="L16" s="259">
        <f>'LK 01'!G10</f>
        <v>65</v>
      </c>
      <c r="M16" s="259">
        <f>'LK 01'!H10</f>
        <v>65</v>
      </c>
      <c r="N16" s="259">
        <f>'LK 01'!I10</f>
        <v>38.975000000000001</v>
      </c>
      <c r="O16" s="260">
        <f t="shared" si="0"/>
        <v>65</v>
      </c>
      <c r="P16" s="260">
        <f t="shared" si="1"/>
        <v>232.17060000000001</v>
      </c>
      <c r="Q16" s="261">
        <f>'LK 01'!D10</f>
        <v>75</v>
      </c>
      <c r="R16" s="262">
        <f t="shared" si="3"/>
        <v>2.4300000000000002</v>
      </c>
    </row>
    <row r="17" spans="2:18" x14ac:dyDescent="0.25">
      <c r="B17" s="254">
        <v>9</v>
      </c>
      <c r="C17" s="255" t="s">
        <v>234</v>
      </c>
      <c r="D17" s="256" t="str">
        <f t="shared" si="2"/>
        <v>LK.01.9</v>
      </c>
      <c r="E17" s="256" t="s">
        <v>677</v>
      </c>
      <c r="F17" s="257">
        <v>4</v>
      </c>
      <c r="G17" s="305"/>
      <c r="H17" s="258" t="s">
        <v>664</v>
      </c>
      <c r="I17" s="258" t="s">
        <v>665</v>
      </c>
      <c r="J17" s="258" t="s">
        <v>663</v>
      </c>
      <c r="K17" s="259">
        <f>'LK 01'!F11</f>
        <v>63.195599999999999</v>
      </c>
      <c r="L17" s="259">
        <f>'LK 01'!G11</f>
        <v>65</v>
      </c>
      <c r="M17" s="259">
        <f>'LK 01'!H11</f>
        <v>65</v>
      </c>
      <c r="N17" s="259">
        <f>'LK 01'!I11</f>
        <v>38.975000000000001</v>
      </c>
      <c r="O17" s="260">
        <f t="shared" si="0"/>
        <v>65</v>
      </c>
      <c r="P17" s="260">
        <f t="shared" si="1"/>
        <v>232.17060000000001</v>
      </c>
      <c r="Q17" s="261">
        <f>'LK 01'!D11</f>
        <v>75</v>
      </c>
      <c r="R17" s="262">
        <f t="shared" si="3"/>
        <v>2.4300000000000002</v>
      </c>
    </row>
    <row r="18" spans="2:18" x14ac:dyDescent="0.25">
      <c r="B18" s="254">
        <v>10</v>
      </c>
      <c r="C18" s="255" t="s">
        <v>235</v>
      </c>
      <c r="D18" s="256" t="str">
        <f t="shared" si="2"/>
        <v>LK.01.10</v>
      </c>
      <c r="E18" s="256" t="s">
        <v>678</v>
      </c>
      <c r="F18" s="257">
        <v>4</v>
      </c>
      <c r="G18" s="305"/>
      <c r="H18" s="258" t="s">
        <v>664</v>
      </c>
      <c r="I18" s="258" t="s">
        <v>665</v>
      </c>
      <c r="J18" s="258" t="s">
        <v>663</v>
      </c>
      <c r="K18" s="259">
        <f>'LK 01'!F12</f>
        <v>63.195599999999999</v>
      </c>
      <c r="L18" s="259">
        <f>'LK 01'!G12</f>
        <v>65</v>
      </c>
      <c r="M18" s="259">
        <f>'LK 01'!H12</f>
        <v>65</v>
      </c>
      <c r="N18" s="259">
        <f>'LK 01'!I12</f>
        <v>34.419750000000001</v>
      </c>
      <c r="O18" s="260">
        <f t="shared" si="0"/>
        <v>65</v>
      </c>
      <c r="P18" s="260">
        <f t="shared" si="1"/>
        <v>227.61535000000001</v>
      </c>
      <c r="Q18" s="261">
        <f>'LK 01'!D12</f>
        <v>75</v>
      </c>
      <c r="R18" s="262">
        <f t="shared" si="3"/>
        <v>2.4300000000000002</v>
      </c>
    </row>
    <row r="19" spans="2:18" x14ac:dyDescent="0.25">
      <c r="B19" s="254">
        <v>11</v>
      </c>
      <c r="C19" s="255" t="s">
        <v>236</v>
      </c>
      <c r="D19" s="256" t="str">
        <f t="shared" si="2"/>
        <v>LK.01.11</v>
      </c>
      <c r="E19" s="256" t="s">
        <v>673</v>
      </c>
      <c r="F19" s="257">
        <v>4</v>
      </c>
      <c r="G19" s="305"/>
      <c r="H19" s="258" t="s">
        <v>661</v>
      </c>
      <c r="I19" s="258" t="s">
        <v>662</v>
      </c>
      <c r="J19" s="258" t="s">
        <v>663</v>
      </c>
      <c r="K19" s="259">
        <f>'LK 01'!F13</f>
        <v>72.394630000000006</v>
      </c>
      <c r="L19" s="259">
        <f>'LK 01'!G13</f>
        <v>78.589320000000001</v>
      </c>
      <c r="M19" s="259">
        <f>'LK 01'!H13</f>
        <v>78.589320000000001</v>
      </c>
      <c r="N19" s="259">
        <f>'LK 01'!I13</f>
        <v>49.1601</v>
      </c>
      <c r="O19" s="260">
        <f t="shared" si="0"/>
        <v>78.589320000000001</v>
      </c>
      <c r="P19" s="260">
        <f t="shared" si="1"/>
        <v>278.73336999999998</v>
      </c>
      <c r="Q19" s="261">
        <f>'LK 01'!D13</f>
        <v>92.8</v>
      </c>
      <c r="R19" s="262">
        <f t="shared" si="3"/>
        <v>2.4300000000000002</v>
      </c>
    </row>
    <row r="20" spans="2:18" x14ac:dyDescent="0.25">
      <c r="B20" s="254">
        <v>12</v>
      </c>
      <c r="C20" s="334" t="s">
        <v>24</v>
      </c>
      <c r="D20" s="335"/>
      <c r="E20" s="335"/>
      <c r="F20" s="336"/>
      <c r="G20" s="263"/>
      <c r="H20" s="264"/>
      <c r="I20" s="264"/>
      <c r="J20" s="264"/>
      <c r="K20" s="265">
        <f>SUM(K21:K32)</f>
        <v>802.08528000000001</v>
      </c>
      <c r="L20" s="265">
        <f>SUM(L21:L32)</f>
        <v>833.28527999999994</v>
      </c>
      <c r="M20" s="265">
        <f>SUM(M21:M32)</f>
        <v>833.28527999999994</v>
      </c>
      <c r="N20" s="265">
        <f>SUM(N21:N32)</f>
        <v>481.98527999999999</v>
      </c>
      <c r="O20" s="265">
        <f>MAX(K20:N20)</f>
        <v>833.28527999999994</v>
      </c>
      <c r="P20" s="265">
        <f>SUM(P21:P32)</f>
        <v>2950.6411199999993</v>
      </c>
      <c r="Q20" s="266">
        <f>+SUM(Q21:Q32)</f>
        <v>1027.2</v>
      </c>
      <c r="R20" s="249">
        <f>+SUM(R21:R32)</f>
        <v>29.16</v>
      </c>
    </row>
    <row r="21" spans="2:18" x14ac:dyDescent="0.25">
      <c r="B21" s="254">
        <v>13</v>
      </c>
      <c r="C21" s="267" t="s">
        <v>239</v>
      </c>
      <c r="D21" s="256" t="str">
        <f>+C21</f>
        <v>LK.02.1</v>
      </c>
      <c r="E21" s="256" t="s">
        <v>684</v>
      </c>
      <c r="F21" s="257">
        <v>4</v>
      </c>
      <c r="G21" s="305" t="s">
        <v>1080</v>
      </c>
      <c r="H21" s="258" t="s">
        <v>661</v>
      </c>
      <c r="I21" s="258" t="s">
        <v>662</v>
      </c>
      <c r="J21" s="258" t="s">
        <v>681</v>
      </c>
      <c r="K21" s="259">
        <f>'LK 02'!F3</f>
        <v>93.9</v>
      </c>
      <c r="L21" s="259">
        <f>'LK 02'!G3</f>
        <v>100.9</v>
      </c>
      <c r="M21" s="259">
        <f>'LK 02'!H3</f>
        <v>100.9</v>
      </c>
      <c r="N21" s="259">
        <f>'LK 02'!I3</f>
        <v>65.2</v>
      </c>
      <c r="O21" s="260">
        <f t="shared" ref="O21:O32" si="4">+MAX(K21:N21)</f>
        <v>100.9</v>
      </c>
      <c r="P21" s="260">
        <f t="shared" ref="P21:P32" si="5">+SUM(K21:N21)</f>
        <v>360.90000000000003</v>
      </c>
      <c r="Q21" s="261">
        <f>'LK 02'!D3</f>
        <v>116.6</v>
      </c>
      <c r="R21" s="262">
        <f>0.81*3</f>
        <v>2.4300000000000002</v>
      </c>
    </row>
    <row r="22" spans="2:18" x14ac:dyDescent="0.25">
      <c r="B22" s="254">
        <v>14</v>
      </c>
      <c r="C22" s="267" t="s">
        <v>240</v>
      </c>
      <c r="D22" s="256" t="str">
        <f t="shared" ref="D22:D32" si="6">+C22</f>
        <v>LK.02.2</v>
      </c>
      <c r="E22" s="256" t="s">
        <v>685</v>
      </c>
      <c r="F22" s="257">
        <v>4</v>
      </c>
      <c r="G22" s="305"/>
      <c r="H22" s="258" t="s">
        <v>664</v>
      </c>
      <c r="I22" s="258" t="s">
        <v>665</v>
      </c>
      <c r="J22" s="258" t="s">
        <v>681</v>
      </c>
      <c r="K22" s="259">
        <f>'LK 02'!F4</f>
        <v>68.2</v>
      </c>
      <c r="L22" s="259">
        <f>'LK 02'!G4</f>
        <v>70</v>
      </c>
      <c r="M22" s="259">
        <f>'LK 02'!H4</f>
        <v>70</v>
      </c>
      <c r="N22" s="259">
        <f>'LK 02'!I4</f>
        <v>41.5</v>
      </c>
      <c r="O22" s="260">
        <f t="shared" si="4"/>
        <v>70</v>
      </c>
      <c r="P22" s="260">
        <f t="shared" si="5"/>
        <v>249.7</v>
      </c>
      <c r="Q22" s="261">
        <f>'LK 02'!D4</f>
        <v>80</v>
      </c>
      <c r="R22" s="262">
        <f t="shared" ref="R22:R32" si="7">0.81*3</f>
        <v>2.4300000000000002</v>
      </c>
    </row>
    <row r="23" spans="2:18" x14ac:dyDescent="0.25">
      <c r="B23" s="254">
        <v>15</v>
      </c>
      <c r="C23" s="267" t="s">
        <v>241</v>
      </c>
      <c r="D23" s="256" t="str">
        <f t="shared" si="6"/>
        <v>LK.02.3</v>
      </c>
      <c r="E23" s="256" t="s">
        <v>686</v>
      </c>
      <c r="F23" s="257">
        <v>4</v>
      </c>
      <c r="G23" s="305"/>
      <c r="H23" s="258" t="s">
        <v>664</v>
      </c>
      <c r="I23" s="258" t="s">
        <v>665</v>
      </c>
      <c r="J23" s="258" t="s">
        <v>681</v>
      </c>
      <c r="K23" s="259">
        <f>'LK 02'!F5</f>
        <v>68.2</v>
      </c>
      <c r="L23" s="259">
        <f>'LK 02'!G5</f>
        <v>70</v>
      </c>
      <c r="M23" s="259">
        <f>'LK 02'!H5</f>
        <v>70</v>
      </c>
      <c r="N23" s="259">
        <f>'LK 02'!I5</f>
        <v>41.5</v>
      </c>
      <c r="O23" s="260">
        <f t="shared" si="4"/>
        <v>70</v>
      </c>
      <c r="P23" s="260">
        <f t="shared" si="5"/>
        <v>249.7</v>
      </c>
      <c r="Q23" s="261">
        <f>'LK 02'!D5</f>
        <v>80</v>
      </c>
      <c r="R23" s="262">
        <f t="shared" si="7"/>
        <v>2.4300000000000002</v>
      </c>
    </row>
    <row r="24" spans="2:18" x14ac:dyDescent="0.25">
      <c r="B24" s="254">
        <v>16</v>
      </c>
      <c r="C24" s="267" t="s">
        <v>242</v>
      </c>
      <c r="D24" s="256" t="str">
        <f t="shared" si="6"/>
        <v>LK.02.4</v>
      </c>
      <c r="E24" s="256" t="s">
        <v>674</v>
      </c>
      <c r="F24" s="257">
        <v>4</v>
      </c>
      <c r="G24" s="305"/>
      <c r="H24" s="258" t="s">
        <v>664</v>
      </c>
      <c r="I24" s="258" t="s">
        <v>662</v>
      </c>
      <c r="J24" s="258" t="s">
        <v>681</v>
      </c>
      <c r="K24" s="259">
        <f>'LK 02'!F6</f>
        <v>68.2</v>
      </c>
      <c r="L24" s="259">
        <f>'LK 02'!G6</f>
        <v>70</v>
      </c>
      <c r="M24" s="259">
        <f>'LK 02'!H6</f>
        <v>70</v>
      </c>
      <c r="N24" s="259">
        <f>'LK 02'!I6</f>
        <v>36.9</v>
      </c>
      <c r="O24" s="260">
        <f t="shared" si="4"/>
        <v>70</v>
      </c>
      <c r="P24" s="260">
        <f t="shared" si="5"/>
        <v>245.1</v>
      </c>
      <c r="Q24" s="261">
        <f>'LK 02'!D6</f>
        <v>80</v>
      </c>
      <c r="R24" s="262">
        <f t="shared" si="7"/>
        <v>2.4300000000000002</v>
      </c>
    </row>
    <row r="25" spans="2:18" x14ac:dyDescent="0.25">
      <c r="B25" s="254">
        <v>17</v>
      </c>
      <c r="C25" s="267" t="s">
        <v>243</v>
      </c>
      <c r="D25" s="256" t="str">
        <f t="shared" si="6"/>
        <v>LK.02.5</v>
      </c>
      <c r="E25" s="256" t="s">
        <v>687</v>
      </c>
      <c r="F25" s="257">
        <v>4</v>
      </c>
      <c r="G25" s="305"/>
      <c r="H25" s="258" t="s">
        <v>664</v>
      </c>
      <c r="I25" s="258" t="s">
        <v>683</v>
      </c>
      <c r="J25" s="258" t="s">
        <v>681</v>
      </c>
      <c r="K25" s="259">
        <f>'LK 02'!F7</f>
        <v>68.2</v>
      </c>
      <c r="L25" s="259">
        <f>'LK 02'!G7</f>
        <v>70</v>
      </c>
      <c r="M25" s="259">
        <f>'LK 02'!H7</f>
        <v>70</v>
      </c>
      <c r="N25" s="259">
        <f>'LK 02'!I7</f>
        <v>36.700000000000003</v>
      </c>
      <c r="O25" s="260">
        <f t="shared" si="4"/>
        <v>70</v>
      </c>
      <c r="P25" s="260">
        <f t="shared" si="5"/>
        <v>244.89999999999998</v>
      </c>
      <c r="Q25" s="261">
        <f>'LK 02'!D7</f>
        <v>80</v>
      </c>
      <c r="R25" s="262">
        <f t="shared" si="7"/>
        <v>2.4300000000000002</v>
      </c>
    </row>
    <row r="26" spans="2:18" x14ac:dyDescent="0.25">
      <c r="B26" s="254">
        <v>18</v>
      </c>
      <c r="C26" s="267" t="s">
        <v>244</v>
      </c>
      <c r="D26" s="256" t="str">
        <f t="shared" si="6"/>
        <v>LK.02.6</v>
      </c>
      <c r="E26" s="256" t="s">
        <v>688</v>
      </c>
      <c r="F26" s="257">
        <v>4</v>
      </c>
      <c r="G26" s="305"/>
      <c r="H26" s="258" t="s">
        <v>661</v>
      </c>
      <c r="I26" s="258" t="s">
        <v>662</v>
      </c>
      <c r="J26" s="258" t="s">
        <v>681</v>
      </c>
      <c r="K26" s="259">
        <f>'LK 02'!F8</f>
        <v>68.400000000000006</v>
      </c>
      <c r="L26" s="259">
        <f>'LK 02'!G8</f>
        <v>70</v>
      </c>
      <c r="M26" s="259">
        <f>'LK 02'!H8</f>
        <v>70</v>
      </c>
      <c r="N26" s="259">
        <f>'LK 02'!I8</f>
        <v>36.700000000000003</v>
      </c>
      <c r="O26" s="260">
        <f t="shared" si="4"/>
        <v>70</v>
      </c>
      <c r="P26" s="260">
        <f t="shared" si="5"/>
        <v>245.10000000000002</v>
      </c>
      <c r="Q26" s="261">
        <f>'LK 02'!D8</f>
        <v>112</v>
      </c>
      <c r="R26" s="262">
        <f t="shared" si="7"/>
        <v>2.4300000000000002</v>
      </c>
    </row>
    <row r="27" spans="2:18" x14ac:dyDescent="0.25">
      <c r="B27" s="254">
        <v>19</v>
      </c>
      <c r="C27" s="267" t="s">
        <v>245</v>
      </c>
      <c r="D27" s="256" t="str">
        <f t="shared" si="6"/>
        <v>LK.02.7</v>
      </c>
      <c r="E27" s="256" t="s">
        <v>689</v>
      </c>
      <c r="F27" s="257">
        <v>4</v>
      </c>
      <c r="G27" s="305" t="s">
        <v>1081</v>
      </c>
      <c r="H27" s="258" t="s">
        <v>661</v>
      </c>
      <c r="I27" s="258" t="s">
        <v>662</v>
      </c>
      <c r="J27" s="258" t="s">
        <v>663</v>
      </c>
      <c r="K27" s="259">
        <f>'LK 02'!F9</f>
        <v>52.7</v>
      </c>
      <c r="L27" s="259">
        <f>'LK 02'!G9</f>
        <v>54</v>
      </c>
      <c r="M27" s="259">
        <f>'LK 02'!H9</f>
        <v>54</v>
      </c>
      <c r="N27" s="259">
        <f>'LK 02'!I9</f>
        <v>27.9</v>
      </c>
      <c r="O27" s="260">
        <f t="shared" si="4"/>
        <v>54</v>
      </c>
      <c r="P27" s="260">
        <f t="shared" si="5"/>
        <v>188.6</v>
      </c>
      <c r="Q27" s="261">
        <f>'LK 02'!D9</f>
        <v>91</v>
      </c>
      <c r="R27" s="262">
        <f t="shared" si="7"/>
        <v>2.4300000000000002</v>
      </c>
    </row>
    <row r="28" spans="2:18" x14ac:dyDescent="0.25">
      <c r="B28" s="254">
        <v>20</v>
      </c>
      <c r="C28" s="267" t="s">
        <v>246</v>
      </c>
      <c r="D28" s="256" t="str">
        <f t="shared" si="6"/>
        <v>LK.02.8</v>
      </c>
      <c r="E28" s="256" t="s">
        <v>691</v>
      </c>
      <c r="F28" s="257">
        <v>4</v>
      </c>
      <c r="G28" s="305"/>
      <c r="H28" s="258" t="s">
        <v>664</v>
      </c>
      <c r="I28" s="258" t="s">
        <v>665</v>
      </c>
      <c r="J28" s="258" t="s">
        <v>663</v>
      </c>
      <c r="K28" s="259">
        <f>'LK 02'!F10</f>
        <v>52.4</v>
      </c>
      <c r="L28" s="259">
        <f>'LK 02'!G10</f>
        <v>54</v>
      </c>
      <c r="M28" s="259">
        <f>'LK 02'!H10</f>
        <v>54</v>
      </c>
      <c r="N28" s="259">
        <f>'LK 02'!I10</f>
        <v>28.1</v>
      </c>
      <c r="O28" s="260">
        <f t="shared" si="4"/>
        <v>54</v>
      </c>
      <c r="P28" s="260">
        <f t="shared" si="5"/>
        <v>188.5</v>
      </c>
      <c r="Q28" s="261">
        <f>'LK 02'!D10</f>
        <v>63</v>
      </c>
      <c r="R28" s="262">
        <f t="shared" si="7"/>
        <v>2.4300000000000002</v>
      </c>
    </row>
    <row r="29" spans="2:18" x14ac:dyDescent="0.25">
      <c r="B29" s="254">
        <v>21</v>
      </c>
      <c r="C29" s="267" t="s">
        <v>247</v>
      </c>
      <c r="D29" s="256" t="str">
        <f t="shared" si="6"/>
        <v>LK.02.9</v>
      </c>
      <c r="E29" s="256" t="s">
        <v>692</v>
      </c>
      <c r="F29" s="257">
        <v>4</v>
      </c>
      <c r="G29" s="305"/>
      <c r="H29" s="258" t="s">
        <v>664</v>
      </c>
      <c r="I29" s="258" t="s">
        <v>665</v>
      </c>
      <c r="J29" s="258" t="s">
        <v>663</v>
      </c>
      <c r="K29" s="259">
        <f>'LK 02'!F11</f>
        <v>52.4</v>
      </c>
      <c r="L29" s="259">
        <f>'LK 02'!G11</f>
        <v>54</v>
      </c>
      <c r="M29" s="259">
        <f>'LK 02'!H11</f>
        <v>54</v>
      </c>
      <c r="N29" s="259">
        <f>'LK 02'!I11</f>
        <v>32.200000000000003</v>
      </c>
      <c r="O29" s="260">
        <f t="shared" si="4"/>
        <v>54</v>
      </c>
      <c r="P29" s="260">
        <f t="shared" si="5"/>
        <v>192.60000000000002</v>
      </c>
      <c r="Q29" s="261">
        <f>'LK 02'!D11</f>
        <v>63</v>
      </c>
      <c r="R29" s="262">
        <f t="shared" si="7"/>
        <v>2.4300000000000002</v>
      </c>
    </row>
    <row r="30" spans="2:18" x14ac:dyDescent="0.25">
      <c r="B30" s="254">
        <v>22</v>
      </c>
      <c r="C30" s="267" t="s">
        <v>248</v>
      </c>
      <c r="D30" s="256" t="str">
        <f t="shared" si="6"/>
        <v>LK.02.10</v>
      </c>
      <c r="E30" s="256" t="s">
        <v>693</v>
      </c>
      <c r="F30" s="257">
        <v>4</v>
      </c>
      <c r="G30" s="305"/>
      <c r="H30" s="258" t="s">
        <v>664</v>
      </c>
      <c r="I30" s="258" t="s">
        <v>665</v>
      </c>
      <c r="J30" s="258" t="s">
        <v>663</v>
      </c>
      <c r="K30" s="259">
        <f>'LK 02'!F12</f>
        <v>52.4</v>
      </c>
      <c r="L30" s="259">
        <f>'LK 02'!G12</f>
        <v>54</v>
      </c>
      <c r="M30" s="259">
        <f>'LK 02'!H12</f>
        <v>54</v>
      </c>
      <c r="N30" s="259">
        <f>'LK 02'!I12</f>
        <v>32.200000000000003</v>
      </c>
      <c r="O30" s="260">
        <f t="shared" si="4"/>
        <v>54</v>
      </c>
      <c r="P30" s="260">
        <f t="shared" si="5"/>
        <v>192.60000000000002</v>
      </c>
      <c r="Q30" s="261">
        <f>'LK 02'!D12</f>
        <v>63</v>
      </c>
      <c r="R30" s="262">
        <f t="shared" si="7"/>
        <v>2.4300000000000002</v>
      </c>
    </row>
    <row r="31" spans="2:18" x14ac:dyDescent="0.25">
      <c r="B31" s="254">
        <v>23</v>
      </c>
      <c r="C31" s="267" t="s">
        <v>249</v>
      </c>
      <c r="D31" s="256" t="str">
        <f t="shared" si="6"/>
        <v>LK.02.11</v>
      </c>
      <c r="E31" s="256" t="s">
        <v>694</v>
      </c>
      <c r="F31" s="257">
        <v>4</v>
      </c>
      <c r="G31" s="305"/>
      <c r="H31" s="258" t="s">
        <v>664</v>
      </c>
      <c r="I31" s="258" t="s">
        <v>665</v>
      </c>
      <c r="J31" s="258" t="s">
        <v>663</v>
      </c>
      <c r="K31" s="259">
        <f>'LK 02'!F13</f>
        <v>52.4</v>
      </c>
      <c r="L31" s="259">
        <f>'LK 02'!G13</f>
        <v>54</v>
      </c>
      <c r="M31" s="259">
        <f>'LK 02'!H13</f>
        <v>54</v>
      </c>
      <c r="N31" s="259">
        <f>'LK 02'!I13</f>
        <v>28.1</v>
      </c>
      <c r="O31" s="260">
        <f t="shared" si="4"/>
        <v>54</v>
      </c>
      <c r="P31" s="260">
        <f t="shared" si="5"/>
        <v>188.5</v>
      </c>
      <c r="Q31" s="261">
        <f>'LK 02'!D13</f>
        <v>63</v>
      </c>
      <c r="R31" s="262">
        <f t="shared" si="7"/>
        <v>2.4300000000000002</v>
      </c>
    </row>
    <row r="32" spans="2:18" x14ac:dyDescent="0.25">
      <c r="B32" s="254">
        <v>24</v>
      </c>
      <c r="C32" s="267" t="s">
        <v>250</v>
      </c>
      <c r="D32" s="256" t="str">
        <f t="shared" si="6"/>
        <v>LK.02.12</v>
      </c>
      <c r="E32" s="256" t="s">
        <v>695</v>
      </c>
      <c r="F32" s="257">
        <v>4</v>
      </c>
      <c r="G32" s="305"/>
      <c r="H32" s="258" t="s">
        <v>661</v>
      </c>
      <c r="I32" s="258" t="s">
        <v>662</v>
      </c>
      <c r="J32" s="258" t="s">
        <v>663</v>
      </c>
      <c r="K32" s="259">
        <f>'LK 02'!F14</f>
        <v>104.68527999999999</v>
      </c>
      <c r="L32" s="259">
        <f>'LK 02'!G14</f>
        <v>112.38527999999999</v>
      </c>
      <c r="M32" s="259">
        <f>'LK 02'!H14</f>
        <v>112.38527999999999</v>
      </c>
      <c r="N32" s="259">
        <f>'LK 02'!I14</f>
        <v>74.985279999999989</v>
      </c>
      <c r="O32" s="260">
        <f t="shared" si="4"/>
        <v>112.38527999999999</v>
      </c>
      <c r="P32" s="260">
        <f t="shared" si="5"/>
        <v>404.44111999999996</v>
      </c>
      <c r="Q32" s="261">
        <f>'LK 02'!D14</f>
        <v>135.6</v>
      </c>
      <c r="R32" s="262">
        <f t="shared" si="7"/>
        <v>2.4300000000000002</v>
      </c>
    </row>
    <row r="33" spans="2:18" x14ac:dyDescent="0.25">
      <c r="B33" s="254">
        <v>25</v>
      </c>
      <c r="C33" s="334" t="s">
        <v>27</v>
      </c>
      <c r="D33" s="335"/>
      <c r="E33" s="335"/>
      <c r="F33" s="336"/>
      <c r="G33" s="263"/>
      <c r="H33" s="264"/>
      <c r="I33" s="264"/>
      <c r="J33" s="264"/>
      <c r="K33" s="265">
        <f>SUM(K34:K45)</f>
        <v>802.77461999999991</v>
      </c>
      <c r="L33" s="265">
        <f>SUM(L34:L45)</f>
        <v>833.67462</v>
      </c>
      <c r="M33" s="265">
        <f>SUM(M34:M45)</f>
        <v>833.67462</v>
      </c>
      <c r="N33" s="265">
        <f>SUM(N34:N45)</f>
        <v>482.37461999999999</v>
      </c>
      <c r="O33" s="265">
        <f>MAX(K33:N33)</f>
        <v>833.67462</v>
      </c>
      <c r="P33" s="265">
        <f>SUM(P34:P45)</f>
        <v>2952.4984799999993</v>
      </c>
      <c r="Q33" s="266">
        <f>+SUM(Q34:Q45)</f>
        <v>1028.5999999999999</v>
      </c>
      <c r="R33" s="249">
        <f>+SUM(R34:R45)</f>
        <v>29.16</v>
      </c>
    </row>
    <row r="34" spans="2:18" x14ac:dyDescent="0.25">
      <c r="B34" s="254">
        <v>26</v>
      </c>
      <c r="C34" s="267" t="s">
        <v>251</v>
      </c>
      <c r="D34" s="256" t="str">
        <f>+C34</f>
        <v>LK.03.1</v>
      </c>
      <c r="E34" s="256" t="s">
        <v>696</v>
      </c>
      <c r="F34" s="257">
        <v>4</v>
      </c>
      <c r="G34" s="305" t="s">
        <v>1082</v>
      </c>
      <c r="H34" s="258" t="s">
        <v>661</v>
      </c>
      <c r="I34" s="258" t="s">
        <v>662</v>
      </c>
      <c r="J34" s="258" t="s">
        <v>681</v>
      </c>
      <c r="K34" s="259">
        <f>'LK 03'!F3</f>
        <v>93.9</v>
      </c>
      <c r="L34" s="259">
        <f>'LK 03'!G3</f>
        <v>100.9</v>
      </c>
      <c r="M34" s="259">
        <f>'LK 03'!H3</f>
        <v>100.9</v>
      </c>
      <c r="N34" s="259">
        <f>'LK 03'!I3</f>
        <v>65.2</v>
      </c>
      <c r="O34" s="260">
        <f t="shared" ref="O34:O45" si="8">+MAX(K34:N34)</f>
        <v>100.9</v>
      </c>
      <c r="P34" s="260">
        <f t="shared" ref="P34:P45" si="9">+SUM(K34:N34)</f>
        <v>360.90000000000003</v>
      </c>
      <c r="Q34" s="261">
        <f>'LK 03'!D3</f>
        <v>117.3</v>
      </c>
      <c r="R34" s="262">
        <f>0.81*3</f>
        <v>2.4300000000000002</v>
      </c>
    </row>
    <row r="35" spans="2:18" x14ac:dyDescent="0.25">
      <c r="B35" s="254">
        <v>27</v>
      </c>
      <c r="C35" s="267" t="s">
        <v>252</v>
      </c>
      <c r="D35" s="256" t="str">
        <f t="shared" ref="D35:D45" si="10">+C35</f>
        <v>LK.03.2</v>
      </c>
      <c r="E35" s="256" t="s">
        <v>697</v>
      </c>
      <c r="F35" s="257">
        <v>4</v>
      </c>
      <c r="G35" s="305"/>
      <c r="H35" s="258" t="s">
        <v>664</v>
      </c>
      <c r="I35" s="258" t="s">
        <v>665</v>
      </c>
      <c r="J35" s="258" t="s">
        <v>681</v>
      </c>
      <c r="K35" s="259">
        <f>'LK 03'!F4</f>
        <v>68.2</v>
      </c>
      <c r="L35" s="259">
        <f>'LK 03'!G4</f>
        <v>70</v>
      </c>
      <c r="M35" s="259">
        <f>'LK 03'!H4</f>
        <v>70</v>
      </c>
      <c r="N35" s="259">
        <f>'LK 03'!I4</f>
        <v>41.5</v>
      </c>
      <c r="O35" s="260">
        <f t="shared" si="8"/>
        <v>70</v>
      </c>
      <c r="P35" s="260">
        <f t="shared" si="9"/>
        <v>249.7</v>
      </c>
      <c r="Q35" s="261">
        <f>'LK 03'!D4</f>
        <v>80</v>
      </c>
      <c r="R35" s="262">
        <f t="shared" ref="R35:R45" si="11">0.81*3</f>
        <v>2.4300000000000002</v>
      </c>
    </row>
    <row r="36" spans="2:18" x14ac:dyDescent="0.25">
      <c r="B36" s="254">
        <v>28</v>
      </c>
      <c r="C36" s="267" t="s">
        <v>253</v>
      </c>
      <c r="D36" s="256" t="str">
        <f t="shared" si="10"/>
        <v>LK.03.3</v>
      </c>
      <c r="E36" s="256" t="s">
        <v>690</v>
      </c>
      <c r="F36" s="257">
        <v>4</v>
      </c>
      <c r="G36" s="305"/>
      <c r="H36" s="258" t="s">
        <v>664</v>
      </c>
      <c r="I36" s="258" t="s">
        <v>665</v>
      </c>
      <c r="J36" s="258" t="s">
        <v>681</v>
      </c>
      <c r="K36" s="259">
        <f>'LK 03'!F5</f>
        <v>68.2</v>
      </c>
      <c r="L36" s="259">
        <f>'LK 03'!G5</f>
        <v>70</v>
      </c>
      <c r="M36" s="259">
        <f>'LK 03'!H5</f>
        <v>70</v>
      </c>
      <c r="N36" s="259">
        <f>'LK 03'!I5</f>
        <v>41.5</v>
      </c>
      <c r="O36" s="260">
        <f t="shared" si="8"/>
        <v>70</v>
      </c>
      <c r="P36" s="260">
        <f t="shared" si="9"/>
        <v>249.7</v>
      </c>
      <c r="Q36" s="261">
        <f>'LK 03'!D5</f>
        <v>80</v>
      </c>
      <c r="R36" s="262">
        <f t="shared" si="11"/>
        <v>2.4300000000000002</v>
      </c>
    </row>
    <row r="37" spans="2:18" x14ac:dyDescent="0.25">
      <c r="B37" s="254">
        <v>29</v>
      </c>
      <c r="C37" s="267" t="s">
        <v>254</v>
      </c>
      <c r="D37" s="256" t="str">
        <f t="shared" si="10"/>
        <v>LK.03.4</v>
      </c>
      <c r="E37" s="256" t="s">
        <v>698</v>
      </c>
      <c r="F37" s="257">
        <v>4</v>
      </c>
      <c r="G37" s="305"/>
      <c r="H37" s="258" t="s">
        <v>664</v>
      </c>
      <c r="I37" s="258" t="s">
        <v>662</v>
      </c>
      <c r="J37" s="258" t="s">
        <v>681</v>
      </c>
      <c r="K37" s="259">
        <f>'LK 03'!F6</f>
        <v>68.2</v>
      </c>
      <c r="L37" s="259">
        <f>'LK 03'!G6</f>
        <v>70</v>
      </c>
      <c r="M37" s="259">
        <f>'LK 03'!H6</f>
        <v>70</v>
      </c>
      <c r="N37" s="259">
        <f>'LK 03'!I6</f>
        <v>36.9</v>
      </c>
      <c r="O37" s="260">
        <f t="shared" si="8"/>
        <v>70</v>
      </c>
      <c r="P37" s="260">
        <f t="shared" si="9"/>
        <v>245.1</v>
      </c>
      <c r="Q37" s="261">
        <f>'LK 03'!D6</f>
        <v>80</v>
      </c>
      <c r="R37" s="262">
        <f t="shared" si="11"/>
        <v>2.4300000000000002</v>
      </c>
    </row>
    <row r="38" spans="2:18" x14ac:dyDescent="0.25">
      <c r="B38" s="254">
        <v>30</v>
      </c>
      <c r="C38" s="267" t="s">
        <v>255</v>
      </c>
      <c r="D38" s="256" t="str">
        <f t="shared" si="10"/>
        <v>LK.03.5</v>
      </c>
      <c r="E38" s="256" t="s">
        <v>699</v>
      </c>
      <c r="F38" s="257">
        <v>4</v>
      </c>
      <c r="G38" s="305"/>
      <c r="H38" s="258" t="s">
        <v>664</v>
      </c>
      <c r="I38" s="258" t="s">
        <v>683</v>
      </c>
      <c r="J38" s="258" t="s">
        <v>681</v>
      </c>
      <c r="K38" s="259">
        <f>'LK 03'!F7</f>
        <v>68.2</v>
      </c>
      <c r="L38" s="259">
        <f>'LK 03'!G7</f>
        <v>70</v>
      </c>
      <c r="M38" s="259">
        <f>'LK 03'!H7</f>
        <v>70</v>
      </c>
      <c r="N38" s="259">
        <f>'LK 03'!I7</f>
        <v>36.700000000000003</v>
      </c>
      <c r="O38" s="260">
        <f t="shared" si="8"/>
        <v>70</v>
      </c>
      <c r="P38" s="260">
        <f t="shared" si="9"/>
        <v>244.89999999999998</v>
      </c>
      <c r="Q38" s="261">
        <f>'LK 03'!D7</f>
        <v>80</v>
      </c>
      <c r="R38" s="262">
        <f t="shared" si="11"/>
        <v>2.4300000000000002</v>
      </c>
    </row>
    <row r="39" spans="2:18" x14ac:dyDescent="0.25">
      <c r="B39" s="254">
        <v>31</v>
      </c>
      <c r="C39" s="267" t="s">
        <v>256</v>
      </c>
      <c r="D39" s="256" t="str">
        <f t="shared" si="10"/>
        <v>LK.03.6</v>
      </c>
      <c r="E39" s="256" t="s">
        <v>700</v>
      </c>
      <c r="F39" s="257">
        <v>4</v>
      </c>
      <c r="G39" s="305"/>
      <c r="H39" s="258" t="s">
        <v>661</v>
      </c>
      <c r="I39" s="258" t="s">
        <v>662</v>
      </c>
      <c r="J39" s="258" t="s">
        <v>681</v>
      </c>
      <c r="K39" s="259">
        <f>'LK 03'!F8</f>
        <v>68.400000000000006</v>
      </c>
      <c r="L39" s="259">
        <f>'LK 03'!G8</f>
        <v>70</v>
      </c>
      <c r="M39" s="259">
        <f>'LK 03'!H8</f>
        <v>70</v>
      </c>
      <c r="N39" s="259">
        <f>'LK 03'!I8</f>
        <v>36.700000000000003</v>
      </c>
      <c r="O39" s="260">
        <f t="shared" si="8"/>
        <v>70</v>
      </c>
      <c r="P39" s="260">
        <f t="shared" si="9"/>
        <v>245.10000000000002</v>
      </c>
      <c r="Q39" s="261">
        <f>'LK 03'!D8</f>
        <v>112</v>
      </c>
      <c r="R39" s="262">
        <f t="shared" si="11"/>
        <v>2.4300000000000002</v>
      </c>
    </row>
    <row r="40" spans="2:18" x14ac:dyDescent="0.25">
      <c r="B40" s="254">
        <v>32</v>
      </c>
      <c r="C40" s="267" t="s">
        <v>257</v>
      </c>
      <c r="D40" s="256" t="str">
        <f t="shared" si="10"/>
        <v>LK.03.7</v>
      </c>
      <c r="E40" s="256" t="s">
        <v>702</v>
      </c>
      <c r="F40" s="257">
        <v>4</v>
      </c>
      <c r="G40" s="305" t="s">
        <v>1083</v>
      </c>
      <c r="H40" s="258" t="s">
        <v>661</v>
      </c>
      <c r="I40" s="258" t="s">
        <v>662</v>
      </c>
      <c r="J40" s="258" t="s">
        <v>663</v>
      </c>
      <c r="K40" s="259">
        <f>'LK 03'!F9</f>
        <v>52.7</v>
      </c>
      <c r="L40" s="259">
        <f>'LK 03'!G9</f>
        <v>54</v>
      </c>
      <c r="M40" s="259">
        <f>'LK 03'!H9</f>
        <v>54</v>
      </c>
      <c r="N40" s="259">
        <f>'LK 03'!I9</f>
        <v>27.9</v>
      </c>
      <c r="O40" s="260">
        <f t="shared" si="8"/>
        <v>54</v>
      </c>
      <c r="P40" s="260">
        <f t="shared" si="9"/>
        <v>188.6</v>
      </c>
      <c r="Q40" s="261">
        <f>'LK 03'!D9</f>
        <v>91</v>
      </c>
      <c r="R40" s="262">
        <f t="shared" si="11"/>
        <v>2.4300000000000002</v>
      </c>
    </row>
    <row r="41" spans="2:18" x14ac:dyDescent="0.25">
      <c r="B41" s="254">
        <v>33</v>
      </c>
      <c r="C41" s="267" t="s">
        <v>258</v>
      </c>
      <c r="D41" s="256" t="str">
        <f t="shared" si="10"/>
        <v>LK.03.8</v>
      </c>
      <c r="E41" s="256" t="s">
        <v>704</v>
      </c>
      <c r="F41" s="257">
        <v>4</v>
      </c>
      <c r="G41" s="305"/>
      <c r="H41" s="258" t="s">
        <v>664</v>
      </c>
      <c r="I41" s="258" t="s">
        <v>665</v>
      </c>
      <c r="J41" s="258" t="s">
        <v>663</v>
      </c>
      <c r="K41" s="259">
        <f>'LK 03'!F10</f>
        <v>52.4</v>
      </c>
      <c r="L41" s="259">
        <f>'LK 03'!G10</f>
        <v>54</v>
      </c>
      <c r="M41" s="259">
        <f>'LK 03'!H10</f>
        <v>54</v>
      </c>
      <c r="N41" s="259">
        <f>'LK 03'!I10</f>
        <v>28.1</v>
      </c>
      <c r="O41" s="260">
        <f t="shared" si="8"/>
        <v>54</v>
      </c>
      <c r="P41" s="260">
        <f t="shared" si="9"/>
        <v>188.5</v>
      </c>
      <c r="Q41" s="261">
        <f>'LK 03'!D10</f>
        <v>63</v>
      </c>
      <c r="R41" s="262">
        <f t="shared" si="11"/>
        <v>2.4300000000000002</v>
      </c>
    </row>
    <row r="42" spans="2:18" x14ac:dyDescent="0.25">
      <c r="B42" s="254">
        <v>34</v>
      </c>
      <c r="C42" s="267" t="s">
        <v>259</v>
      </c>
      <c r="D42" s="256" t="str">
        <f t="shared" si="10"/>
        <v>LK.03.9</v>
      </c>
      <c r="E42" s="256" t="s">
        <v>705</v>
      </c>
      <c r="F42" s="257">
        <v>4</v>
      </c>
      <c r="G42" s="305"/>
      <c r="H42" s="258" t="s">
        <v>664</v>
      </c>
      <c r="I42" s="258" t="s">
        <v>665</v>
      </c>
      <c r="J42" s="258" t="s">
        <v>663</v>
      </c>
      <c r="K42" s="259">
        <f>'LK 03'!F11</f>
        <v>52.4</v>
      </c>
      <c r="L42" s="259">
        <f>'LK 03'!G11</f>
        <v>54</v>
      </c>
      <c r="M42" s="259">
        <f>'LK 03'!H11</f>
        <v>54</v>
      </c>
      <c r="N42" s="259">
        <f>'LK 03'!I11</f>
        <v>32.200000000000003</v>
      </c>
      <c r="O42" s="260">
        <f t="shared" si="8"/>
        <v>54</v>
      </c>
      <c r="P42" s="260">
        <f t="shared" si="9"/>
        <v>192.60000000000002</v>
      </c>
      <c r="Q42" s="261">
        <f>'LK 03'!D11</f>
        <v>63</v>
      </c>
      <c r="R42" s="262">
        <f t="shared" si="11"/>
        <v>2.4300000000000002</v>
      </c>
    </row>
    <row r="43" spans="2:18" x14ac:dyDescent="0.25">
      <c r="B43" s="254">
        <v>35</v>
      </c>
      <c r="C43" s="267" t="s">
        <v>260</v>
      </c>
      <c r="D43" s="256" t="str">
        <f t="shared" si="10"/>
        <v>LK.03.10</v>
      </c>
      <c r="E43" s="256" t="s">
        <v>706</v>
      </c>
      <c r="F43" s="257">
        <v>4</v>
      </c>
      <c r="G43" s="305"/>
      <c r="H43" s="258" t="s">
        <v>664</v>
      </c>
      <c r="I43" s="258" t="s">
        <v>665</v>
      </c>
      <c r="J43" s="258" t="s">
        <v>663</v>
      </c>
      <c r="K43" s="259">
        <f>'LK 03'!F12</f>
        <v>52.4</v>
      </c>
      <c r="L43" s="259">
        <f>'LK 03'!G12</f>
        <v>54</v>
      </c>
      <c r="M43" s="259">
        <f>'LK 03'!H12</f>
        <v>54</v>
      </c>
      <c r="N43" s="259">
        <f>'LK 03'!I12</f>
        <v>32.200000000000003</v>
      </c>
      <c r="O43" s="260">
        <f t="shared" si="8"/>
        <v>54</v>
      </c>
      <c r="P43" s="260">
        <f t="shared" si="9"/>
        <v>192.60000000000002</v>
      </c>
      <c r="Q43" s="261">
        <f>'LK 03'!D12</f>
        <v>63</v>
      </c>
      <c r="R43" s="262">
        <f t="shared" si="11"/>
        <v>2.4300000000000002</v>
      </c>
    </row>
    <row r="44" spans="2:18" x14ac:dyDescent="0.25">
      <c r="B44" s="254">
        <v>36</v>
      </c>
      <c r="C44" s="267" t="s">
        <v>261</v>
      </c>
      <c r="D44" s="256" t="str">
        <f t="shared" si="10"/>
        <v>LK.03.11</v>
      </c>
      <c r="E44" s="256" t="s">
        <v>707</v>
      </c>
      <c r="F44" s="257">
        <v>4</v>
      </c>
      <c r="G44" s="305"/>
      <c r="H44" s="258" t="s">
        <v>664</v>
      </c>
      <c r="I44" s="258" t="s">
        <v>665</v>
      </c>
      <c r="J44" s="258" t="s">
        <v>663</v>
      </c>
      <c r="K44" s="259">
        <f>'LK 03'!F13</f>
        <v>52.4</v>
      </c>
      <c r="L44" s="259">
        <f>'LK 03'!G13</f>
        <v>54</v>
      </c>
      <c r="M44" s="259">
        <f>'LK 03'!H13</f>
        <v>54</v>
      </c>
      <c r="N44" s="259">
        <f>'LK 03'!I13</f>
        <v>28.1</v>
      </c>
      <c r="O44" s="260">
        <f t="shared" si="8"/>
        <v>54</v>
      </c>
      <c r="P44" s="260">
        <f t="shared" si="9"/>
        <v>188.5</v>
      </c>
      <c r="Q44" s="261">
        <f>'LK 03'!D13</f>
        <v>63</v>
      </c>
      <c r="R44" s="262">
        <f t="shared" si="11"/>
        <v>2.4300000000000002</v>
      </c>
    </row>
    <row r="45" spans="2:18" x14ac:dyDescent="0.25">
      <c r="B45" s="254">
        <v>37</v>
      </c>
      <c r="C45" s="267" t="s">
        <v>262</v>
      </c>
      <c r="D45" s="256" t="str">
        <f t="shared" si="10"/>
        <v>LK.03.12</v>
      </c>
      <c r="E45" s="256" t="s">
        <v>708</v>
      </c>
      <c r="F45" s="257">
        <v>4</v>
      </c>
      <c r="G45" s="305"/>
      <c r="H45" s="258" t="s">
        <v>661</v>
      </c>
      <c r="I45" s="258" t="s">
        <v>662</v>
      </c>
      <c r="J45" s="258" t="s">
        <v>663</v>
      </c>
      <c r="K45" s="259">
        <f>'LK 03'!F14</f>
        <v>105.37461999999999</v>
      </c>
      <c r="L45" s="259">
        <f>'LK 03'!G14</f>
        <v>112.77462</v>
      </c>
      <c r="M45" s="259">
        <f>'LK 03'!H14</f>
        <v>112.77462</v>
      </c>
      <c r="N45" s="259">
        <f>'LK 03'!I14</f>
        <v>75.374619999999993</v>
      </c>
      <c r="O45" s="260">
        <f t="shared" si="8"/>
        <v>112.77462</v>
      </c>
      <c r="P45" s="260">
        <f t="shared" si="9"/>
        <v>406.29847999999998</v>
      </c>
      <c r="Q45" s="261">
        <f>'LK 03'!D14</f>
        <v>136.30000000000001</v>
      </c>
      <c r="R45" s="262">
        <f t="shared" si="11"/>
        <v>2.4300000000000002</v>
      </c>
    </row>
    <row r="46" spans="2:18" x14ac:dyDescent="0.25">
      <c r="B46" s="254">
        <v>38</v>
      </c>
      <c r="C46" s="337" t="s">
        <v>30</v>
      </c>
      <c r="D46" s="337"/>
      <c r="E46" s="337"/>
      <c r="F46" s="337"/>
      <c r="G46" s="263"/>
      <c r="H46" s="264"/>
      <c r="I46" s="264"/>
      <c r="J46" s="264"/>
      <c r="K46" s="265">
        <f>SUM(K47:K58)</f>
        <v>802.49671999999998</v>
      </c>
      <c r="L46" s="265">
        <f>SUM(L47:L58)</f>
        <v>833.39671999999996</v>
      </c>
      <c r="M46" s="265">
        <f>SUM(M47:M58)</f>
        <v>833.39671999999996</v>
      </c>
      <c r="N46" s="265">
        <f>SUM(N47:N58)</f>
        <v>482.09671999999995</v>
      </c>
      <c r="O46" s="265">
        <f>MAX(K46:N46)</f>
        <v>833.39671999999996</v>
      </c>
      <c r="P46" s="265">
        <f>SUM(P47:P58)</f>
        <v>2951.3868799999996</v>
      </c>
      <c r="Q46" s="266">
        <f>+SUM(Q47:Q58)</f>
        <v>1028.8</v>
      </c>
      <c r="R46" s="249">
        <f>+SUM(R47:R58)</f>
        <v>29.16</v>
      </c>
    </row>
    <row r="47" spans="2:18" x14ac:dyDescent="0.25">
      <c r="B47" s="254">
        <v>39</v>
      </c>
      <c r="C47" s="267" t="s">
        <v>263</v>
      </c>
      <c r="D47" s="256" t="str">
        <f>+C47</f>
        <v>LK.04.1</v>
      </c>
      <c r="E47" s="256" t="s">
        <v>711</v>
      </c>
      <c r="F47" s="257">
        <v>4</v>
      </c>
      <c r="G47" s="305" t="s">
        <v>1084</v>
      </c>
      <c r="H47" s="258" t="s">
        <v>661</v>
      </c>
      <c r="I47" s="258" t="s">
        <v>662</v>
      </c>
      <c r="J47" s="258" t="s">
        <v>681</v>
      </c>
      <c r="K47" s="259">
        <f>'LK 04'!F3</f>
        <v>105.09672</v>
      </c>
      <c r="L47" s="259">
        <f>'LK 04'!G3</f>
        <v>112.49672000000001</v>
      </c>
      <c r="M47" s="259">
        <f>'LK 04'!H3</f>
        <v>112.49672000000001</v>
      </c>
      <c r="N47" s="259">
        <f>'LK 04'!I3</f>
        <v>75.096720000000005</v>
      </c>
      <c r="O47" s="260">
        <f t="shared" ref="O47:O58" si="12">+MAX(K47:N47)</f>
        <v>112.49672000000001</v>
      </c>
      <c r="P47" s="260">
        <f t="shared" ref="P47:P58" si="13">+SUM(K47:N47)</f>
        <v>405.18688000000003</v>
      </c>
      <c r="Q47" s="261">
        <f>'LK 04'!D3</f>
        <v>135.80000000000001</v>
      </c>
      <c r="R47" s="262">
        <f>0.81*3</f>
        <v>2.4300000000000002</v>
      </c>
    </row>
    <row r="48" spans="2:18" x14ac:dyDescent="0.25">
      <c r="B48" s="254">
        <v>40</v>
      </c>
      <c r="C48" s="267" t="s">
        <v>264</v>
      </c>
      <c r="D48" s="256" t="str">
        <f t="shared" ref="D48:D58" si="14">+C48</f>
        <v>LK.04.2</v>
      </c>
      <c r="E48" s="256" t="s">
        <v>712</v>
      </c>
      <c r="F48" s="257">
        <v>4</v>
      </c>
      <c r="G48" s="305"/>
      <c r="H48" s="258" t="s">
        <v>664</v>
      </c>
      <c r="I48" s="258" t="s">
        <v>665</v>
      </c>
      <c r="J48" s="258" t="s">
        <v>681</v>
      </c>
      <c r="K48" s="259">
        <f>'LK 04'!F4</f>
        <v>52.4</v>
      </c>
      <c r="L48" s="259">
        <f>'LK 04'!G4</f>
        <v>54</v>
      </c>
      <c r="M48" s="259">
        <f>'LK 04'!H4</f>
        <v>54</v>
      </c>
      <c r="N48" s="259">
        <f>'LK 04'!I4</f>
        <v>28.1</v>
      </c>
      <c r="O48" s="260">
        <f t="shared" si="12"/>
        <v>54</v>
      </c>
      <c r="P48" s="260">
        <f t="shared" si="13"/>
        <v>188.5</v>
      </c>
      <c r="Q48" s="261">
        <f>'LK 04'!D4</f>
        <v>63</v>
      </c>
      <c r="R48" s="262">
        <f t="shared" ref="R48:R58" si="15">0.81*3</f>
        <v>2.4300000000000002</v>
      </c>
    </row>
    <row r="49" spans="2:18" x14ac:dyDescent="0.25">
      <c r="B49" s="254">
        <v>41</v>
      </c>
      <c r="C49" s="267" t="s">
        <v>265</v>
      </c>
      <c r="D49" s="256" t="str">
        <f t="shared" si="14"/>
        <v>LK.04.3</v>
      </c>
      <c r="E49" s="256" t="s">
        <v>713</v>
      </c>
      <c r="F49" s="257">
        <v>4</v>
      </c>
      <c r="G49" s="305"/>
      <c r="H49" s="258" t="s">
        <v>664</v>
      </c>
      <c r="I49" s="258" t="s">
        <v>665</v>
      </c>
      <c r="J49" s="258" t="s">
        <v>681</v>
      </c>
      <c r="K49" s="259">
        <f>'LK 04'!F5</f>
        <v>52.4</v>
      </c>
      <c r="L49" s="259">
        <f>'LK 04'!G5</f>
        <v>54</v>
      </c>
      <c r="M49" s="259">
        <f>'LK 04'!H5</f>
        <v>54</v>
      </c>
      <c r="N49" s="259">
        <f>'LK 04'!I5</f>
        <v>32.200000000000003</v>
      </c>
      <c r="O49" s="260">
        <f t="shared" si="12"/>
        <v>54</v>
      </c>
      <c r="P49" s="260">
        <f t="shared" si="13"/>
        <v>192.60000000000002</v>
      </c>
      <c r="Q49" s="261">
        <f>'LK 04'!D5</f>
        <v>63</v>
      </c>
      <c r="R49" s="262">
        <f t="shared" si="15"/>
        <v>2.4300000000000002</v>
      </c>
    </row>
    <row r="50" spans="2:18" x14ac:dyDescent="0.25">
      <c r="B50" s="254">
        <v>42</v>
      </c>
      <c r="C50" s="267" t="s">
        <v>266</v>
      </c>
      <c r="D50" s="256" t="str">
        <f t="shared" si="14"/>
        <v>LK.04.4</v>
      </c>
      <c r="E50" s="256" t="s">
        <v>714</v>
      </c>
      <c r="F50" s="257">
        <v>4</v>
      </c>
      <c r="G50" s="305"/>
      <c r="H50" s="258" t="s">
        <v>664</v>
      </c>
      <c r="I50" s="258" t="s">
        <v>662</v>
      </c>
      <c r="J50" s="258" t="s">
        <v>681</v>
      </c>
      <c r="K50" s="259">
        <f>'LK 04'!F6</f>
        <v>52.4</v>
      </c>
      <c r="L50" s="259">
        <f>'LK 04'!G6</f>
        <v>54</v>
      </c>
      <c r="M50" s="259">
        <f>'LK 04'!H6</f>
        <v>54</v>
      </c>
      <c r="N50" s="259">
        <f>'LK 04'!I6</f>
        <v>32.200000000000003</v>
      </c>
      <c r="O50" s="260">
        <f t="shared" si="12"/>
        <v>54</v>
      </c>
      <c r="P50" s="260">
        <f t="shared" si="13"/>
        <v>192.60000000000002</v>
      </c>
      <c r="Q50" s="261">
        <f>'LK 04'!D6</f>
        <v>63</v>
      </c>
      <c r="R50" s="262">
        <f t="shared" si="15"/>
        <v>2.4300000000000002</v>
      </c>
    </row>
    <row r="51" spans="2:18" x14ac:dyDescent="0.25">
      <c r="B51" s="254">
        <v>43</v>
      </c>
      <c r="C51" s="267" t="s">
        <v>267</v>
      </c>
      <c r="D51" s="256" t="str">
        <f t="shared" si="14"/>
        <v>LK.04.5</v>
      </c>
      <c r="E51" s="256" t="s">
        <v>703</v>
      </c>
      <c r="F51" s="257">
        <v>4</v>
      </c>
      <c r="G51" s="305"/>
      <c r="H51" s="258" t="s">
        <v>664</v>
      </c>
      <c r="I51" s="258" t="s">
        <v>683</v>
      </c>
      <c r="J51" s="258" t="s">
        <v>681</v>
      </c>
      <c r="K51" s="259">
        <f>'LK 04'!F7</f>
        <v>52.4</v>
      </c>
      <c r="L51" s="259">
        <f>'LK 04'!G7</f>
        <v>54</v>
      </c>
      <c r="M51" s="259">
        <f>'LK 04'!H7</f>
        <v>54</v>
      </c>
      <c r="N51" s="259">
        <f>'LK 04'!I7</f>
        <v>28.1</v>
      </c>
      <c r="O51" s="260">
        <f t="shared" si="12"/>
        <v>54</v>
      </c>
      <c r="P51" s="260">
        <f t="shared" si="13"/>
        <v>188.5</v>
      </c>
      <c r="Q51" s="261">
        <f>'LK 04'!D7</f>
        <v>63</v>
      </c>
      <c r="R51" s="262">
        <f t="shared" si="15"/>
        <v>2.4300000000000002</v>
      </c>
    </row>
    <row r="52" spans="2:18" x14ac:dyDescent="0.25">
      <c r="B52" s="254">
        <v>44</v>
      </c>
      <c r="C52" s="267" t="s">
        <v>268</v>
      </c>
      <c r="D52" s="256" t="str">
        <f t="shared" si="14"/>
        <v>LK.04.6</v>
      </c>
      <c r="E52" s="256" t="s">
        <v>715</v>
      </c>
      <c r="F52" s="257">
        <v>4</v>
      </c>
      <c r="G52" s="305"/>
      <c r="H52" s="258" t="s">
        <v>661</v>
      </c>
      <c r="I52" s="258" t="s">
        <v>662</v>
      </c>
      <c r="J52" s="258" t="s">
        <v>681</v>
      </c>
      <c r="K52" s="259">
        <f>'LK 04'!F8</f>
        <v>52.7</v>
      </c>
      <c r="L52" s="259">
        <f>'LK 04'!G8</f>
        <v>54</v>
      </c>
      <c r="M52" s="259">
        <f>'LK 04'!H8</f>
        <v>54</v>
      </c>
      <c r="N52" s="259">
        <f>'LK 04'!I8</f>
        <v>27.9</v>
      </c>
      <c r="O52" s="260">
        <f t="shared" si="12"/>
        <v>54</v>
      </c>
      <c r="P52" s="260">
        <f t="shared" si="13"/>
        <v>188.6</v>
      </c>
      <c r="Q52" s="261">
        <f>'LK 04'!D8</f>
        <v>91</v>
      </c>
      <c r="R52" s="262">
        <f t="shared" si="15"/>
        <v>2.4300000000000002</v>
      </c>
    </row>
    <row r="53" spans="2:18" x14ac:dyDescent="0.25">
      <c r="B53" s="254">
        <v>45</v>
      </c>
      <c r="C53" s="267" t="s">
        <v>269</v>
      </c>
      <c r="D53" s="256" t="str">
        <f t="shared" si="14"/>
        <v>LK.04.7</v>
      </c>
      <c r="E53" s="256" t="s">
        <v>716</v>
      </c>
      <c r="F53" s="257">
        <v>4</v>
      </c>
      <c r="G53" s="305" t="s">
        <v>1085</v>
      </c>
      <c r="H53" s="258" t="s">
        <v>661</v>
      </c>
      <c r="I53" s="258" t="s">
        <v>662</v>
      </c>
      <c r="J53" s="258" t="s">
        <v>663</v>
      </c>
      <c r="K53" s="259">
        <f>'LK 04'!F9</f>
        <v>68.400000000000006</v>
      </c>
      <c r="L53" s="259">
        <f>'LK 04'!G9</f>
        <v>70</v>
      </c>
      <c r="M53" s="259">
        <f>'LK 04'!H9</f>
        <v>70</v>
      </c>
      <c r="N53" s="259">
        <f>'LK 04'!I9</f>
        <v>36.700000000000003</v>
      </c>
      <c r="O53" s="260">
        <f t="shared" si="12"/>
        <v>70</v>
      </c>
      <c r="P53" s="260">
        <f t="shared" si="13"/>
        <v>245.10000000000002</v>
      </c>
      <c r="Q53" s="261">
        <f>'LK 04'!D9</f>
        <v>112</v>
      </c>
      <c r="R53" s="262">
        <f t="shared" si="15"/>
        <v>2.4300000000000002</v>
      </c>
    </row>
    <row r="54" spans="2:18" x14ac:dyDescent="0.25">
      <c r="B54" s="254">
        <v>46</v>
      </c>
      <c r="C54" s="267" t="s">
        <v>270</v>
      </c>
      <c r="D54" s="256" t="str">
        <f t="shared" si="14"/>
        <v>LK.04.8</v>
      </c>
      <c r="E54" s="256" t="s">
        <v>717</v>
      </c>
      <c r="F54" s="257">
        <v>4</v>
      </c>
      <c r="G54" s="305"/>
      <c r="H54" s="258" t="s">
        <v>664</v>
      </c>
      <c r="I54" s="258" t="s">
        <v>665</v>
      </c>
      <c r="J54" s="258" t="s">
        <v>663</v>
      </c>
      <c r="K54" s="259">
        <f>'LK 04'!F10</f>
        <v>68.2</v>
      </c>
      <c r="L54" s="259">
        <f>'LK 04'!G10</f>
        <v>70</v>
      </c>
      <c r="M54" s="259">
        <f>'LK 04'!H10</f>
        <v>70</v>
      </c>
      <c r="N54" s="259">
        <f>'LK 04'!I10</f>
        <v>36.700000000000003</v>
      </c>
      <c r="O54" s="260">
        <f t="shared" si="12"/>
        <v>70</v>
      </c>
      <c r="P54" s="260">
        <f t="shared" si="13"/>
        <v>244.89999999999998</v>
      </c>
      <c r="Q54" s="261">
        <f>'LK 04'!D10</f>
        <v>80</v>
      </c>
      <c r="R54" s="262">
        <f t="shared" si="15"/>
        <v>2.4300000000000002</v>
      </c>
    </row>
    <row r="55" spans="2:18" x14ac:dyDescent="0.25">
      <c r="B55" s="254">
        <v>47</v>
      </c>
      <c r="C55" s="267" t="s">
        <v>271</v>
      </c>
      <c r="D55" s="256" t="str">
        <f t="shared" si="14"/>
        <v>LK.04.9</v>
      </c>
      <c r="E55" s="256" t="s">
        <v>718</v>
      </c>
      <c r="F55" s="257">
        <v>4</v>
      </c>
      <c r="G55" s="305"/>
      <c r="H55" s="258" t="s">
        <v>664</v>
      </c>
      <c r="I55" s="258" t="s">
        <v>665</v>
      </c>
      <c r="J55" s="258" t="s">
        <v>663</v>
      </c>
      <c r="K55" s="259">
        <f>'LK 04'!F11</f>
        <v>68.2</v>
      </c>
      <c r="L55" s="259">
        <f>'LK 04'!G11</f>
        <v>70</v>
      </c>
      <c r="M55" s="259">
        <f>'LK 04'!H11</f>
        <v>70</v>
      </c>
      <c r="N55" s="259">
        <f>'LK 04'!I11</f>
        <v>36.9</v>
      </c>
      <c r="O55" s="260">
        <f t="shared" si="12"/>
        <v>70</v>
      </c>
      <c r="P55" s="260">
        <f t="shared" si="13"/>
        <v>245.1</v>
      </c>
      <c r="Q55" s="261">
        <f>'LK 04'!D11</f>
        <v>80</v>
      </c>
      <c r="R55" s="262">
        <f t="shared" si="15"/>
        <v>2.4300000000000002</v>
      </c>
    </row>
    <row r="56" spans="2:18" x14ac:dyDescent="0.25">
      <c r="B56" s="254">
        <v>48</v>
      </c>
      <c r="C56" s="267" t="s">
        <v>272</v>
      </c>
      <c r="D56" s="256" t="str">
        <f t="shared" si="14"/>
        <v>LK.04.10</v>
      </c>
      <c r="E56" s="256" t="s">
        <v>719</v>
      </c>
      <c r="F56" s="257">
        <v>4</v>
      </c>
      <c r="G56" s="305"/>
      <c r="H56" s="258" t="s">
        <v>664</v>
      </c>
      <c r="I56" s="258" t="s">
        <v>665</v>
      </c>
      <c r="J56" s="258" t="s">
        <v>663</v>
      </c>
      <c r="K56" s="259">
        <f>'LK 04'!F12</f>
        <v>68.2</v>
      </c>
      <c r="L56" s="259">
        <f>'LK 04'!G12</f>
        <v>70</v>
      </c>
      <c r="M56" s="259">
        <f>'LK 04'!H12</f>
        <v>70</v>
      </c>
      <c r="N56" s="259">
        <f>'LK 04'!I12</f>
        <v>41.5</v>
      </c>
      <c r="O56" s="260">
        <f t="shared" si="12"/>
        <v>70</v>
      </c>
      <c r="P56" s="260">
        <f t="shared" si="13"/>
        <v>249.7</v>
      </c>
      <c r="Q56" s="261">
        <f>'LK 04'!D12</f>
        <v>80</v>
      </c>
      <c r="R56" s="262">
        <f t="shared" si="15"/>
        <v>2.4300000000000002</v>
      </c>
    </row>
    <row r="57" spans="2:18" x14ac:dyDescent="0.25">
      <c r="B57" s="254">
        <v>49</v>
      </c>
      <c r="C57" s="267" t="s">
        <v>273</v>
      </c>
      <c r="D57" s="256" t="str">
        <f t="shared" si="14"/>
        <v>LK.04.11</v>
      </c>
      <c r="E57" s="256" t="s">
        <v>720</v>
      </c>
      <c r="F57" s="257">
        <v>4</v>
      </c>
      <c r="G57" s="305"/>
      <c r="H57" s="258" t="s">
        <v>664</v>
      </c>
      <c r="I57" s="258" t="s">
        <v>665</v>
      </c>
      <c r="J57" s="258" t="s">
        <v>663</v>
      </c>
      <c r="K57" s="259">
        <f>'LK 04'!F13</f>
        <v>68.2</v>
      </c>
      <c r="L57" s="259">
        <f>'LK 04'!G13</f>
        <v>70</v>
      </c>
      <c r="M57" s="259">
        <f>'LK 04'!H13</f>
        <v>70</v>
      </c>
      <c r="N57" s="259">
        <f>'LK 04'!I13</f>
        <v>41.5</v>
      </c>
      <c r="O57" s="260">
        <f t="shared" si="12"/>
        <v>70</v>
      </c>
      <c r="P57" s="260">
        <f t="shared" si="13"/>
        <v>249.7</v>
      </c>
      <c r="Q57" s="261">
        <f>'LK 04'!D13</f>
        <v>80</v>
      </c>
      <c r="R57" s="262">
        <f t="shared" si="15"/>
        <v>2.4300000000000002</v>
      </c>
    </row>
    <row r="58" spans="2:18" x14ac:dyDescent="0.25">
      <c r="B58" s="254">
        <v>50</v>
      </c>
      <c r="C58" s="267" t="s">
        <v>274</v>
      </c>
      <c r="D58" s="256" t="str">
        <f t="shared" si="14"/>
        <v>LK.04.12</v>
      </c>
      <c r="E58" s="256" t="s">
        <v>721</v>
      </c>
      <c r="F58" s="257">
        <v>4</v>
      </c>
      <c r="G58" s="305"/>
      <c r="H58" s="258" t="s">
        <v>661</v>
      </c>
      <c r="I58" s="258" t="s">
        <v>662</v>
      </c>
      <c r="J58" s="258" t="s">
        <v>663</v>
      </c>
      <c r="K58" s="259">
        <f>'LK 04'!F14</f>
        <v>93.9</v>
      </c>
      <c r="L58" s="259">
        <f>'LK 04'!G14</f>
        <v>100.9</v>
      </c>
      <c r="M58" s="259">
        <f>'LK 04'!H14</f>
        <v>100.9</v>
      </c>
      <c r="N58" s="259">
        <f>'LK 04'!I14</f>
        <v>65.2</v>
      </c>
      <c r="O58" s="260">
        <f t="shared" si="12"/>
        <v>100.9</v>
      </c>
      <c r="P58" s="260">
        <f t="shared" si="13"/>
        <v>360.90000000000003</v>
      </c>
      <c r="Q58" s="261">
        <f>'LK 04'!D14</f>
        <v>118</v>
      </c>
      <c r="R58" s="262">
        <f t="shared" si="15"/>
        <v>2.4300000000000002</v>
      </c>
    </row>
    <row r="59" spans="2:18" x14ac:dyDescent="0.25">
      <c r="B59" s="254">
        <v>51</v>
      </c>
      <c r="C59" s="337" t="s">
        <v>33</v>
      </c>
      <c r="D59" s="337"/>
      <c r="E59" s="337"/>
      <c r="F59" s="337"/>
      <c r="G59" s="263"/>
      <c r="H59" s="264"/>
      <c r="I59" s="264"/>
      <c r="J59" s="264"/>
      <c r="K59" s="265">
        <f>SUM(K60:K68)</f>
        <v>694.71186999999998</v>
      </c>
      <c r="L59" s="265">
        <f>SUM(L60:L68)</f>
        <v>723.87112000000002</v>
      </c>
      <c r="M59" s="265">
        <f>SUM(M60:M68)</f>
        <v>723.87112000000002</v>
      </c>
      <c r="N59" s="265">
        <f>SUM(N60:N68)</f>
        <v>433.0440200000001</v>
      </c>
      <c r="O59" s="265">
        <f>MAX(K59:N59)</f>
        <v>723.87112000000002</v>
      </c>
      <c r="P59" s="265">
        <f>SUM(P60:P68)</f>
        <v>2575.4981299999999</v>
      </c>
      <c r="Q59" s="266">
        <f>+SUM(Q60:Q68)</f>
        <v>912.2</v>
      </c>
      <c r="R59" s="249">
        <f>+SUM(R60:R68)</f>
        <v>21.87</v>
      </c>
    </row>
    <row r="60" spans="2:18" x14ac:dyDescent="0.25">
      <c r="B60" s="254">
        <v>52</v>
      </c>
      <c r="C60" s="267" t="s">
        <v>275</v>
      </c>
      <c r="D60" s="256" t="str">
        <f>+C60</f>
        <v>LK.05.1</v>
      </c>
      <c r="E60" s="256" t="s">
        <v>722</v>
      </c>
      <c r="F60" s="257">
        <v>4</v>
      </c>
      <c r="G60" s="305" t="s">
        <v>1086</v>
      </c>
      <c r="H60" s="258" t="s">
        <v>661</v>
      </c>
      <c r="I60" s="258" t="s">
        <v>662</v>
      </c>
      <c r="J60" s="258" t="s">
        <v>681</v>
      </c>
      <c r="K60" s="259">
        <f>'LK 05'!F3</f>
        <v>75.916749999999993</v>
      </c>
      <c r="L60" s="259">
        <f>'LK 05'!G3</f>
        <v>78</v>
      </c>
      <c r="M60" s="259">
        <f>'LK 05'!H3</f>
        <v>78</v>
      </c>
      <c r="N60" s="259">
        <f>'LK 05'!I3</f>
        <v>41.09</v>
      </c>
      <c r="O60" s="260">
        <f t="shared" ref="O60:O68" si="16">+MAX(K60:N60)</f>
        <v>78</v>
      </c>
      <c r="P60" s="260">
        <f t="shared" ref="P60:P68" si="17">+SUM(K60:N60)</f>
        <v>273.00675000000001</v>
      </c>
      <c r="Q60" s="261">
        <f>'LK 05'!D3</f>
        <v>120</v>
      </c>
      <c r="R60" s="262">
        <f>0.81*3</f>
        <v>2.4300000000000002</v>
      </c>
    </row>
    <row r="61" spans="2:18" x14ac:dyDescent="0.25">
      <c r="B61" s="254">
        <v>53</v>
      </c>
      <c r="C61" s="267" t="s">
        <v>276</v>
      </c>
      <c r="D61" s="256" t="str">
        <f t="shared" ref="D61:D68" si="18">+C61</f>
        <v>LK.05.2</v>
      </c>
      <c r="E61" s="256" t="s">
        <v>723</v>
      </c>
      <c r="F61" s="257">
        <v>4</v>
      </c>
      <c r="G61" s="305"/>
      <c r="H61" s="258" t="s">
        <v>664</v>
      </c>
      <c r="I61" s="258" t="s">
        <v>665</v>
      </c>
      <c r="J61" s="258" t="s">
        <v>681</v>
      </c>
      <c r="K61" s="259">
        <f>'LK 05'!F4</f>
        <v>75.695599999999999</v>
      </c>
      <c r="L61" s="259">
        <f>'LK 05'!G4</f>
        <v>78</v>
      </c>
      <c r="M61" s="259">
        <f>'LK 05'!H4</f>
        <v>78</v>
      </c>
      <c r="N61" s="259">
        <f>'LK 05'!I4</f>
        <v>46.77</v>
      </c>
      <c r="O61" s="260">
        <f t="shared" si="16"/>
        <v>78</v>
      </c>
      <c r="P61" s="260">
        <f t="shared" si="17"/>
        <v>278.46559999999999</v>
      </c>
      <c r="Q61" s="261">
        <f>'LK 05'!D4</f>
        <v>90</v>
      </c>
      <c r="R61" s="262">
        <f t="shared" ref="R61:R68" si="19">0.81*3</f>
        <v>2.4300000000000002</v>
      </c>
    </row>
    <row r="62" spans="2:18" x14ac:dyDescent="0.25">
      <c r="B62" s="254">
        <v>54</v>
      </c>
      <c r="C62" s="267" t="s">
        <v>277</v>
      </c>
      <c r="D62" s="256" t="str">
        <f t="shared" si="18"/>
        <v>LK.05.3</v>
      </c>
      <c r="E62" s="256" t="s">
        <v>724</v>
      </c>
      <c r="F62" s="257">
        <v>4</v>
      </c>
      <c r="G62" s="305"/>
      <c r="H62" s="258" t="s">
        <v>664</v>
      </c>
      <c r="I62" s="258" t="s">
        <v>665</v>
      </c>
      <c r="J62" s="258" t="s">
        <v>681</v>
      </c>
      <c r="K62" s="259">
        <f>'LK 05'!F5</f>
        <v>75.691149999999993</v>
      </c>
      <c r="L62" s="259">
        <f>'LK 05'!G5</f>
        <v>78</v>
      </c>
      <c r="M62" s="259">
        <f>'LK 05'!H5</f>
        <v>78</v>
      </c>
      <c r="N62" s="259">
        <f>'LK 05'!I5</f>
        <v>46.77</v>
      </c>
      <c r="O62" s="260">
        <f t="shared" si="16"/>
        <v>78</v>
      </c>
      <c r="P62" s="260">
        <f t="shared" si="17"/>
        <v>278.46114999999998</v>
      </c>
      <c r="Q62" s="261">
        <f>'LK 05'!D5</f>
        <v>90</v>
      </c>
      <c r="R62" s="262">
        <f t="shared" si="19"/>
        <v>2.4300000000000002</v>
      </c>
    </row>
    <row r="63" spans="2:18" x14ac:dyDescent="0.25">
      <c r="B63" s="254">
        <v>55</v>
      </c>
      <c r="C63" s="267" t="s">
        <v>278</v>
      </c>
      <c r="D63" s="256" t="str">
        <f t="shared" si="18"/>
        <v>LK.05.4</v>
      </c>
      <c r="E63" s="256" t="s">
        <v>725</v>
      </c>
      <c r="F63" s="257">
        <v>4</v>
      </c>
      <c r="G63" s="305"/>
      <c r="H63" s="258" t="s">
        <v>661</v>
      </c>
      <c r="I63" s="258" t="s">
        <v>662</v>
      </c>
      <c r="J63" s="258" t="s">
        <v>681</v>
      </c>
      <c r="K63" s="259">
        <f>'LK 05'!F6</f>
        <v>114.85112000000001</v>
      </c>
      <c r="L63" s="259">
        <f>'LK 05'!G6</f>
        <v>123.02312000000001</v>
      </c>
      <c r="M63" s="259">
        <f>'LK 05'!H6</f>
        <v>123.02312000000001</v>
      </c>
      <c r="N63" s="259">
        <f>'LK 05'!I6</f>
        <v>83.050520000000006</v>
      </c>
      <c r="O63" s="260">
        <f t="shared" si="16"/>
        <v>123.02312000000001</v>
      </c>
      <c r="P63" s="260">
        <f t="shared" si="17"/>
        <v>443.94788000000005</v>
      </c>
      <c r="Q63" s="261">
        <f>'LK 05'!D6</f>
        <v>156.19999999999999</v>
      </c>
      <c r="R63" s="262">
        <f t="shared" si="19"/>
        <v>2.4300000000000002</v>
      </c>
    </row>
    <row r="64" spans="2:18" x14ac:dyDescent="0.25">
      <c r="B64" s="254">
        <v>56</v>
      </c>
      <c r="C64" s="267" t="s">
        <v>279</v>
      </c>
      <c r="D64" s="256" t="str">
        <f t="shared" si="18"/>
        <v>LK.05.5</v>
      </c>
      <c r="E64" s="256" t="s">
        <v>726</v>
      </c>
      <c r="F64" s="257">
        <v>4</v>
      </c>
      <c r="G64" s="305" t="s">
        <v>1087</v>
      </c>
      <c r="H64" s="258" t="s">
        <v>661</v>
      </c>
      <c r="I64" s="258" t="s">
        <v>662</v>
      </c>
      <c r="J64" s="258" t="s">
        <v>663</v>
      </c>
      <c r="K64" s="259">
        <f>'LK 05'!F7</f>
        <v>99.553699999999992</v>
      </c>
      <c r="L64" s="259">
        <f>'LK 05'!G7</f>
        <v>106.848</v>
      </c>
      <c r="M64" s="259">
        <f>'LK 05'!H7</f>
        <v>106.848</v>
      </c>
      <c r="N64" s="259">
        <f>'LK 05'!I7</f>
        <v>68.738749999999996</v>
      </c>
      <c r="O64" s="260">
        <f t="shared" si="16"/>
        <v>106.848</v>
      </c>
      <c r="P64" s="260">
        <f t="shared" si="17"/>
        <v>381.98845</v>
      </c>
      <c r="Q64" s="261">
        <f>'LK 05'!D7</f>
        <v>126</v>
      </c>
      <c r="R64" s="262">
        <f t="shared" si="19"/>
        <v>2.4300000000000002</v>
      </c>
    </row>
    <row r="65" spans="2:18" x14ac:dyDescent="0.25">
      <c r="B65" s="254">
        <v>57</v>
      </c>
      <c r="C65" s="267" t="s">
        <v>280</v>
      </c>
      <c r="D65" s="256" t="str">
        <f t="shared" si="18"/>
        <v>LK.05.6</v>
      </c>
      <c r="E65" s="256" t="s">
        <v>728</v>
      </c>
      <c r="F65" s="257">
        <v>4</v>
      </c>
      <c r="G65" s="305"/>
      <c r="H65" s="258" t="s">
        <v>664</v>
      </c>
      <c r="I65" s="258" t="s">
        <v>665</v>
      </c>
      <c r="J65" s="258" t="s">
        <v>663</v>
      </c>
      <c r="K65" s="259">
        <f>'LK 05'!F8</f>
        <v>63.195599999999999</v>
      </c>
      <c r="L65" s="259">
        <f>'LK 05'!G8</f>
        <v>65</v>
      </c>
      <c r="M65" s="259">
        <f>'LK 05'!H8</f>
        <v>65</v>
      </c>
      <c r="N65" s="259">
        <f>'LK 05'!I8</f>
        <v>38.975000000000001</v>
      </c>
      <c r="O65" s="260">
        <f t="shared" si="16"/>
        <v>65</v>
      </c>
      <c r="P65" s="260">
        <f t="shared" si="17"/>
        <v>232.17060000000001</v>
      </c>
      <c r="Q65" s="261">
        <f>'LK 05'!D8</f>
        <v>75</v>
      </c>
      <c r="R65" s="262">
        <f t="shared" si="19"/>
        <v>2.4300000000000002</v>
      </c>
    </row>
    <row r="66" spans="2:18" x14ac:dyDescent="0.25">
      <c r="B66" s="254">
        <v>58</v>
      </c>
      <c r="C66" s="267" t="s">
        <v>281</v>
      </c>
      <c r="D66" s="256" t="str">
        <f t="shared" si="18"/>
        <v>LK.05.7</v>
      </c>
      <c r="E66" s="256" t="s">
        <v>729</v>
      </c>
      <c r="F66" s="257">
        <v>4</v>
      </c>
      <c r="G66" s="305"/>
      <c r="H66" s="258" t="s">
        <v>664</v>
      </c>
      <c r="I66" s="258" t="s">
        <v>665</v>
      </c>
      <c r="J66" s="258" t="s">
        <v>663</v>
      </c>
      <c r="K66" s="259">
        <f>'LK 05'!F9</f>
        <v>63.195599999999999</v>
      </c>
      <c r="L66" s="259">
        <f>'LK 05'!G9</f>
        <v>65</v>
      </c>
      <c r="M66" s="259">
        <f>'LK 05'!H9</f>
        <v>65</v>
      </c>
      <c r="N66" s="259">
        <f>'LK 05'!I9</f>
        <v>38.975000000000001</v>
      </c>
      <c r="O66" s="260">
        <f t="shared" si="16"/>
        <v>65</v>
      </c>
      <c r="P66" s="260">
        <f t="shared" si="17"/>
        <v>232.17060000000001</v>
      </c>
      <c r="Q66" s="261">
        <f>'LK 05'!D9</f>
        <v>75</v>
      </c>
      <c r="R66" s="262">
        <f t="shared" si="19"/>
        <v>2.4300000000000002</v>
      </c>
    </row>
    <row r="67" spans="2:18" x14ac:dyDescent="0.25">
      <c r="B67" s="254">
        <v>59</v>
      </c>
      <c r="C67" s="267" t="s">
        <v>282</v>
      </c>
      <c r="D67" s="256" t="str">
        <f t="shared" si="18"/>
        <v>LK.05.8</v>
      </c>
      <c r="E67" s="256" t="s">
        <v>730</v>
      </c>
      <c r="F67" s="257">
        <v>4</v>
      </c>
      <c r="G67" s="305"/>
      <c r="H67" s="258" t="s">
        <v>664</v>
      </c>
      <c r="I67" s="258" t="s">
        <v>665</v>
      </c>
      <c r="J67" s="258" t="s">
        <v>663</v>
      </c>
      <c r="K67" s="259">
        <f>'LK 05'!F10</f>
        <v>63.195599999999999</v>
      </c>
      <c r="L67" s="259">
        <f>'LK 05'!G10</f>
        <v>65</v>
      </c>
      <c r="M67" s="259">
        <f>'LK 05'!H10</f>
        <v>65</v>
      </c>
      <c r="N67" s="259">
        <f>'LK 05'!I10</f>
        <v>34.419750000000001</v>
      </c>
      <c r="O67" s="260">
        <f t="shared" si="16"/>
        <v>65</v>
      </c>
      <c r="P67" s="260">
        <f t="shared" si="17"/>
        <v>227.61535000000001</v>
      </c>
      <c r="Q67" s="261">
        <f>'LK 05'!D10</f>
        <v>75</v>
      </c>
      <c r="R67" s="262">
        <f t="shared" si="19"/>
        <v>2.4300000000000002</v>
      </c>
    </row>
    <row r="68" spans="2:18" x14ac:dyDescent="0.25">
      <c r="B68" s="254">
        <v>60</v>
      </c>
      <c r="C68" s="267" t="s">
        <v>283</v>
      </c>
      <c r="D68" s="256" t="str">
        <f t="shared" si="18"/>
        <v>LK.05.9</v>
      </c>
      <c r="E68" s="256" t="s">
        <v>731</v>
      </c>
      <c r="F68" s="257">
        <v>4</v>
      </c>
      <c r="G68" s="305"/>
      <c r="H68" s="258" t="s">
        <v>661</v>
      </c>
      <c r="I68" s="258" t="s">
        <v>662</v>
      </c>
      <c r="J68" s="258" t="s">
        <v>663</v>
      </c>
      <c r="K68" s="259">
        <f>'LK 05'!F11</f>
        <v>63.41675</v>
      </c>
      <c r="L68" s="259">
        <f>'LK 05'!G11</f>
        <v>65</v>
      </c>
      <c r="M68" s="259">
        <f>'LK 05'!H11</f>
        <v>65</v>
      </c>
      <c r="N68" s="259">
        <f>'LK 05'!I11</f>
        <v>34.255000000000003</v>
      </c>
      <c r="O68" s="260">
        <f t="shared" si="16"/>
        <v>65</v>
      </c>
      <c r="P68" s="260">
        <f t="shared" si="17"/>
        <v>227.67175</v>
      </c>
      <c r="Q68" s="261">
        <f>'LK 05'!D11</f>
        <v>105</v>
      </c>
      <c r="R68" s="262">
        <f t="shared" si="19"/>
        <v>2.4300000000000002</v>
      </c>
    </row>
    <row r="69" spans="2:18" x14ac:dyDescent="0.25">
      <c r="B69" s="254">
        <v>61</v>
      </c>
      <c r="C69" s="337" t="s">
        <v>36</v>
      </c>
      <c r="D69" s="337"/>
      <c r="E69" s="337"/>
      <c r="F69" s="337"/>
      <c r="G69" s="263"/>
      <c r="H69" s="264"/>
      <c r="I69" s="264"/>
      <c r="J69" s="264"/>
      <c r="K69" s="265">
        <f>SUM(K70:K79)</f>
        <v>678.72485999999992</v>
      </c>
      <c r="L69" s="265">
        <f>SUM(L70:L79)</f>
        <v>705.59999999999991</v>
      </c>
      <c r="M69" s="265">
        <f>SUM(M70:M79)</f>
        <v>705.59999999999991</v>
      </c>
      <c r="N69" s="265">
        <f>SUM(N70:N79)</f>
        <v>414.17570999999998</v>
      </c>
      <c r="O69" s="265">
        <f>MAX(K69:N69)</f>
        <v>705.59999999999991</v>
      </c>
      <c r="P69" s="265">
        <f>SUM(P70:P79)</f>
        <v>2504.1005700000001</v>
      </c>
      <c r="Q69" s="266">
        <f>+SUM(Q70:Q79)</f>
        <v>880.4</v>
      </c>
      <c r="R69" s="249">
        <f>+SUM(R70:R79)</f>
        <v>24.3</v>
      </c>
    </row>
    <row r="70" spans="2:18" x14ac:dyDescent="0.25">
      <c r="B70" s="254">
        <v>62</v>
      </c>
      <c r="C70" s="267" t="s">
        <v>285</v>
      </c>
      <c r="D70" s="256" t="str">
        <f>+C70</f>
        <v>LK.06.1</v>
      </c>
      <c r="E70" s="256" t="s">
        <v>732</v>
      </c>
      <c r="F70" s="257">
        <v>4</v>
      </c>
      <c r="G70" s="305" t="s">
        <v>1088</v>
      </c>
      <c r="H70" s="258" t="s">
        <v>661</v>
      </c>
      <c r="I70" s="258" t="s">
        <v>662</v>
      </c>
      <c r="J70" s="258" t="s">
        <v>681</v>
      </c>
      <c r="K70" s="259">
        <f>'LK 06'!F3</f>
        <v>68.416749999999993</v>
      </c>
      <c r="L70" s="259">
        <f>'LK 06'!G3</f>
        <v>70</v>
      </c>
      <c r="M70" s="259">
        <f>'LK 06'!H3</f>
        <v>70</v>
      </c>
      <c r="N70" s="259">
        <f>'LK 06'!I3</f>
        <v>36.725000000000001</v>
      </c>
      <c r="O70" s="260">
        <f t="shared" ref="O70:O79" si="20">+MAX(K70:N70)</f>
        <v>70</v>
      </c>
      <c r="P70" s="260">
        <f t="shared" ref="P70:P79" si="21">+SUM(K70:N70)</f>
        <v>245.14174999999997</v>
      </c>
      <c r="Q70" s="261">
        <f>'LK 06'!D3</f>
        <v>112</v>
      </c>
      <c r="R70" s="262">
        <f>0.81*3</f>
        <v>2.4300000000000002</v>
      </c>
    </row>
    <row r="71" spans="2:18" x14ac:dyDescent="0.25">
      <c r="B71" s="254">
        <v>63</v>
      </c>
      <c r="C71" s="267" t="s">
        <v>286</v>
      </c>
      <c r="D71" s="256" t="str">
        <f t="shared" ref="D71:D79" si="22">+C71</f>
        <v>LK.06.2</v>
      </c>
      <c r="E71" s="256" t="s">
        <v>733</v>
      </c>
      <c r="F71" s="257">
        <v>4</v>
      </c>
      <c r="G71" s="305"/>
      <c r="H71" s="258" t="s">
        <v>664</v>
      </c>
      <c r="I71" s="258" t="s">
        <v>665</v>
      </c>
      <c r="J71" s="258" t="s">
        <v>681</v>
      </c>
      <c r="K71" s="259">
        <f>'LK 06'!F4</f>
        <v>68.195599999999999</v>
      </c>
      <c r="L71" s="259">
        <f>'LK 06'!G4</f>
        <v>70</v>
      </c>
      <c r="M71" s="259">
        <f>'LK 06'!H4</f>
        <v>70</v>
      </c>
      <c r="N71" s="259">
        <f>'LK 06'!I4</f>
        <v>36.910629999999998</v>
      </c>
      <c r="O71" s="260">
        <f t="shared" si="20"/>
        <v>70</v>
      </c>
      <c r="P71" s="260">
        <f t="shared" si="21"/>
        <v>245.10623000000001</v>
      </c>
      <c r="Q71" s="261">
        <f>'LK 06'!D4</f>
        <v>80</v>
      </c>
      <c r="R71" s="262">
        <f t="shared" ref="R71:R79" si="23">0.81*3</f>
        <v>2.4300000000000002</v>
      </c>
    </row>
    <row r="72" spans="2:18" x14ac:dyDescent="0.25">
      <c r="B72" s="254">
        <v>64</v>
      </c>
      <c r="C72" s="267" t="s">
        <v>287</v>
      </c>
      <c r="D72" s="256" t="str">
        <f t="shared" si="22"/>
        <v>LK.06.3</v>
      </c>
      <c r="E72" s="256" t="s">
        <v>727</v>
      </c>
      <c r="F72" s="257">
        <v>4</v>
      </c>
      <c r="G72" s="305"/>
      <c r="H72" s="258" t="s">
        <v>664</v>
      </c>
      <c r="I72" s="258" t="s">
        <v>665</v>
      </c>
      <c r="J72" s="258" t="s">
        <v>681</v>
      </c>
      <c r="K72" s="259">
        <f>'LK 06'!F5</f>
        <v>68.435789999999997</v>
      </c>
      <c r="L72" s="259">
        <f>'LK 06'!G5</f>
        <v>70</v>
      </c>
      <c r="M72" s="259">
        <f>'LK 06'!H5</f>
        <v>70</v>
      </c>
      <c r="N72" s="259">
        <f>'LK 06'!I5</f>
        <v>41.475000000000001</v>
      </c>
      <c r="O72" s="260">
        <f t="shared" si="20"/>
        <v>70</v>
      </c>
      <c r="P72" s="260">
        <f t="shared" si="21"/>
        <v>249.91078999999999</v>
      </c>
      <c r="Q72" s="261">
        <f>'LK 06'!D5</f>
        <v>80</v>
      </c>
      <c r="R72" s="262">
        <f t="shared" si="23"/>
        <v>2.4300000000000002</v>
      </c>
    </row>
    <row r="73" spans="2:18" x14ac:dyDescent="0.25">
      <c r="B73" s="254">
        <v>65</v>
      </c>
      <c r="C73" s="267" t="s">
        <v>288</v>
      </c>
      <c r="D73" s="256" t="str">
        <f t="shared" si="22"/>
        <v>LK.06.4</v>
      </c>
      <c r="E73" s="256" t="s">
        <v>734</v>
      </c>
      <c r="F73" s="257">
        <v>4</v>
      </c>
      <c r="G73" s="305"/>
      <c r="H73" s="258" t="s">
        <v>664</v>
      </c>
      <c r="I73" s="258" t="s">
        <v>662</v>
      </c>
      <c r="J73" s="258" t="s">
        <v>681</v>
      </c>
      <c r="K73" s="259">
        <f>'LK 06'!F6</f>
        <v>68.186700000000002</v>
      </c>
      <c r="L73" s="259">
        <f>'LK 06'!G6</f>
        <v>70</v>
      </c>
      <c r="M73" s="259">
        <f>'LK 06'!H6</f>
        <v>70</v>
      </c>
      <c r="N73" s="259">
        <f>'LK 06'!I6</f>
        <v>41.475000000000001</v>
      </c>
      <c r="O73" s="260">
        <f t="shared" si="20"/>
        <v>70</v>
      </c>
      <c r="P73" s="260">
        <f t="shared" si="21"/>
        <v>249.6617</v>
      </c>
      <c r="Q73" s="261">
        <f>'LK 06'!D6</f>
        <v>80</v>
      </c>
      <c r="R73" s="262">
        <f t="shared" si="23"/>
        <v>2.4300000000000002</v>
      </c>
    </row>
    <row r="74" spans="2:18" x14ac:dyDescent="0.25">
      <c r="B74" s="254">
        <v>66</v>
      </c>
      <c r="C74" s="267" t="s">
        <v>289</v>
      </c>
      <c r="D74" s="256" t="str">
        <f t="shared" si="22"/>
        <v>LK.06.5</v>
      </c>
      <c r="E74" s="256" t="s">
        <v>735</v>
      </c>
      <c r="F74" s="257">
        <v>4</v>
      </c>
      <c r="G74" s="305"/>
      <c r="H74" s="258" t="s">
        <v>661</v>
      </c>
      <c r="I74" s="258" t="s">
        <v>662</v>
      </c>
      <c r="J74" s="258" t="s">
        <v>681</v>
      </c>
      <c r="K74" s="259">
        <f>'LK 06'!F7</f>
        <v>93.847769999999997</v>
      </c>
      <c r="L74" s="259">
        <f>'LK 06'!G7</f>
        <v>100.9</v>
      </c>
      <c r="M74" s="259">
        <f>'LK 06'!H7</f>
        <v>100.9</v>
      </c>
      <c r="N74" s="259">
        <f>'LK 06'!I7</f>
        <v>65.223140000000001</v>
      </c>
      <c r="O74" s="260">
        <f t="shared" si="20"/>
        <v>100.9</v>
      </c>
      <c r="P74" s="260">
        <f t="shared" si="21"/>
        <v>360.87091000000004</v>
      </c>
      <c r="Q74" s="261">
        <f>'LK 06'!D7</f>
        <v>118.5</v>
      </c>
      <c r="R74" s="262">
        <f t="shared" si="23"/>
        <v>2.4300000000000002</v>
      </c>
    </row>
    <row r="75" spans="2:18" x14ac:dyDescent="0.25">
      <c r="B75" s="254">
        <v>67</v>
      </c>
      <c r="C75" s="267" t="s">
        <v>290</v>
      </c>
      <c r="D75" s="256" t="str">
        <f t="shared" si="22"/>
        <v>LK.06.6</v>
      </c>
      <c r="E75" s="256" t="s">
        <v>737</v>
      </c>
      <c r="F75" s="257">
        <v>4</v>
      </c>
      <c r="G75" s="305" t="s">
        <v>1089</v>
      </c>
      <c r="H75" s="258" t="s">
        <v>661</v>
      </c>
      <c r="I75" s="258" t="s">
        <v>662</v>
      </c>
      <c r="J75" s="258" t="s">
        <v>663</v>
      </c>
      <c r="K75" s="259">
        <f>'LK 06'!F8</f>
        <v>101.64319999999999</v>
      </c>
      <c r="L75" s="259">
        <f>'LK 06'!G8</f>
        <v>108.7</v>
      </c>
      <c r="M75" s="259">
        <f>'LK 06'!H8</f>
        <v>108.7</v>
      </c>
      <c r="N75" s="259">
        <f>'LK 06'!I8</f>
        <v>72.121189999999999</v>
      </c>
      <c r="O75" s="260">
        <f t="shared" si="20"/>
        <v>108.7</v>
      </c>
      <c r="P75" s="260">
        <f t="shared" si="21"/>
        <v>391.16439000000003</v>
      </c>
      <c r="Q75" s="261">
        <f>'LK 06'!D8</f>
        <v>129.9</v>
      </c>
      <c r="R75" s="262">
        <f t="shared" si="23"/>
        <v>2.4300000000000002</v>
      </c>
    </row>
    <row r="76" spans="2:18" x14ac:dyDescent="0.25">
      <c r="B76" s="254">
        <v>68</v>
      </c>
      <c r="C76" s="267" t="s">
        <v>291</v>
      </c>
      <c r="D76" s="256" t="str">
        <f t="shared" si="22"/>
        <v>LK.06.7</v>
      </c>
      <c r="E76" s="256" t="s">
        <v>739</v>
      </c>
      <c r="F76" s="257">
        <v>4</v>
      </c>
      <c r="G76" s="305"/>
      <c r="H76" s="258" t="s">
        <v>664</v>
      </c>
      <c r="I76" s="258" t="s">
        <v>665</v>
      </c>
      <c r="J76" s="258" t="s">
        <v>663</v>
      </c>
      <c r="K76" s="259">
        <f>'LK 06'!F9</f>
        <v>52.441099999999999</v>
      </c>
      <c r="L76" s="259">
        <f>'LK 06'!G9</f>
        <v>54</v>
      </c>
      <c r="M76" s="259">
        <f>'LK 06'!H9</f>
        <v>54</v>
      </c>
      <c r="N76" s="259">
        <f>'LK 06'!I9</f>
        <v>32.152500000000003</v>
      </c>
      <c r="O76" s="260">
        <f t="shared" si="20"/>
        <v>54</v>
      </c>
      <c r="P76" s="260">
        <f t="shared" si="21"/>
        <v>192.59360000000001</v>
      </c>
      <c r="Q76" s="261">
        <f>'LK 06'!D9</f>
        <v>63</v>
      </c>
      <c r="R76" s="262">
        <f t="shared" si="23"/>
        <v>2.4300000000000002</v>
      </c>
    </row>
    <row r="77" spans="2:18" x14ac:dyDescent="0.25">
      <c r="B77" s="254">
        <v>69</v>
      </c>
      <c r="C77" s="267" t="s">
        <v>292</v>
      </c>
      <c r="D77" s="256" t="str">
        <f t="shared" si="22"/>
        <v>LK.06.8</v>
      </c>
      <c r="E77" s="256" t="s">
        <v>740</v>
      </c>
      <c r="F77" s="257">
        <v>4</v>
      </c>
      <c r="G77" s="305"/>
      <c r="H77" s="258" t="s">
        <v>664</v>
      </c>
      <c r="I77" s="258" t="s">
        <v>665</v>
      </c>
      <c r="J77" s="258" t="s">
        <v>663</v>
      </c>
      <c r="K77" s="259">
        <f>'LK 06'!F10</f>
        <v>52.445599999999999</v>
      </c>
      <c r="L77" s="259">
        <f>'LK 06'!G10</f>
        <v>54</v>
      </c>
      <c r="M77" s="259">
        <f>'LK 06'!H10</f>
        <v>54</v>
      </c>
      <c r="N77" s="259">
        <f>'LK 06'!I10</f>
        <v>32.152500000000003</v>
      </c>
      <c r="O77" s="260">
        <f t="shared" si="20"/>
        <v>54</v>
      </c>
      <c r="P77" s="260">
        <f t="shared" si="21"/>
        <v>192.59810000000002</v>
      </c>
      <c r="Q77" s="261">
        <f>'LK 06'!D10</f>
        <v>63</v>
      </c>
      <c r="R77" s="262">
        <f t="shared" si="23"/>
        <v>2.4300000000000002</v>
      </c>
    </row>
    <row r="78" spans="2:18" x14ac:dyDescent="0.25">
      <c r="B78" s="254">
        <v>70</v>
      </c>
      <c r="C78" s="267" t="s">
        <v>293</v>
      </c>
      <c r="D78" s="256" t="str">
        <f t="shared" si="22"/>
        <v>LK.06.9</v>
      </c>
      <c r="E78" s="256" t="s">
        <v>741</v>
      </c>
      <c r="F78" s="257">
        <v>4</v>
      </c>
      <c r="G78" s="305"/>
      <c r="H78" s="258" t="s">
        <v>664</v>
      </c>
      <c r="I78" s="258" t="s">
        <v>665</v>
      </c>
      <c r="J78" s="258" t="s">
        <v>663</v>
      </c>
      <c r="K78" s="259">
        <f>'LK 06'!F11</f>
        <v>52.445599999999999</v>
      </c>
      <c r="L78" s="259">
        <f>'LK 06'!G11</f>
        <v>54</v>
      </c>
      <c r="M78" s="259">
        <f>'LK 06'!H11</f>
        <v>54</v>
      </c>
      <c r="N78" s="259">
        <f>'LK 06'!I11</f>
        <v>28.06325</v>
      </c>
      <c r="O78" s="260">
        <f t="shared" si="20"/>
        <v>54</v>
      </c>
      <c r="P78" s="260">
        <f t="shared" si="21"/>
        <v>188.50885000000002</v>
      </c>
      <c r="Q78" s="261">
        <f>'LK 06'!D11</f>
        <v>63</v>
      </c>
      <c r="R78" s="262">
        <f t="shared" si="23"/>
        <v>2.4300000000000002</v>
      </c>
    </row>
    <row r="79" spans="2:18" x14ac:dyDescent="0.25">
      <c r="B79" s="254">
        <v>71</v>
      </c>
      <c r="C79" s="267" t="s">
        <v>294</v>
      </c>
      <c r="D79" s="256" t="str">
        <f t="shared" si="22"/>
        <v>LK.06.10</v>
      </c>
      <c r="E79" s="256" t="s">
        <v>701</v>
      </c>
      <c r="F79" s="257">
        <v>4</v>
      </c>
      <c r="G79" s="305"/>
      <c r="H79" s="258" t="s">
        <v>661</v>
      </c>
      <c r="I79" s="258" t="s">
        <v>662</v>
      </c>
      <c r="J79" s="258" t="s">
        <v>663</v>
      </c>
      <c r="K79" s="259">
        <f>'LK 06'!F12</f>
        <v>52.66675</v>
      </c>
      <c r="L79" s="259">
        <f>'LK 06'!G12</f>
        <v>54</v>
      </c>
      <c r="M79" s="259">
        <f>'LK 06'!H12</f>
        <v>54</v>
      </c>
      <c r="N79" s="259">
        <f>'LK 06'!I12</f>
        <v>27.877500000000001</v>
      </c>
      <c r="O79" s="260">
        <f t="shared" si="20"/>
        <v>54</v>
      </c>
      <c r="P79" s="260">
        <f t="shared" si="21"/>
        <v>188.54425000000001</v>
      </c>
      <c r="Q79" s="261">
        <f>'LK 06'!D12</f>
        <v>91</v>
      </c>
      <c r="R79" s="262">
        <f t="shared" si="23"/>
        <v>2.4300000000000002</v>
      </c>
    </row>
    <row r="80" spans="2:18" x14ac:dyDescent="0.25">
      <c r="B80" s="254">
        <v>72</v>
      </c>
      <c r="C80" s="337" t="s">
        <v>39</v>
      </c>
      <c r="D80" s="337"/>
      <c r="E80" s="337"/>
      <c r="F80" s="337"/>
      <c r="G80" s="263"/>
      <c r="H80" s="264"/>
      <c r="I80" s="264"/>
      <c r="J80" s="264"/>
      <c r="K80" s="265">
        <f>SUM(K81:K90)</f>
        <v>678.72490131999996</v>
      </c>
      <c r="L80" s="265">
        <f>SUM(L81:L90)</f>
        <v>705.59999999999991</v>
      </c>
      <c r="M80" s="265">
        <f>SUM(M81:M90)</f>
        <v>705.59999999999991</v>
      </c>
      <c r="N80" s="265">
        <f>SUM(N81:N90)</f>
        <v>414.17570542999999</v>
      </c>
      <c r="O80" s="265">
        <f>MAX(K80:N80)</f>
        <v>705.59999999999991</v>
      </c>
      <c r="P80" s="265">
        <f>SUM(P81:P90)</f>
        <v>2504.1006067499998</v>
      </c>
      <c r="Q80" s="266">
        <f>+SUM(Q81:Q90)</f>
        <v>879.03</v>
      </c>
      <c r="R80" s="249">
        <f>+SUM(R81:R90)</f>
        <v>24.3</v>
      </c>
    </row>
    <row r="81" spans="2:18" x14ac:dyDescent="0.25">
      <c r="B81" s="254">
        <v>73</v>
      </c>
      <c r="C81" s="267" t="s">
        <v>295</v>
      </c>
      <c r="D81" s="256" t="str">
        <f>+C81</f>
        <v>LK.07.1</v>
      </c>
      <c r="E81" s="256" t="s">
        <v>742</v>
      </c>
      <c r="F81" s="257">
        <v>4</v>
      </c>
      <c r="G81" s="305" t="s">
        <v>1090</v>
      </c>
      <c r="H81" s="258" t="s">
        <v>661</v>
      </c>
      <c r="I81" s="258" t="s">
        <v>662</v>
      </c>
      <c r="J81" s="258" t="s">
        <v>681</v>
      </c>
      <c r="K81" s="259">
        <f>'LK 07'!F3</f>
        <v>68.416749999999993</v>
      </c>
      <c r="L81" s="259">
        <f>'LK 07'!G3</f>
        <v>70</v>
      </c>
      <c r="M81" s="259">
        <f>'LK 07'!H3</f>
        <v>70</v>
      </c>
      <c r="N81" s="259">
        <f>'LK 07'!I3</f>
        <v>36.725000000000001</v>
      </c>
      <c r="O81" s="260">
        <f t="shared" ref="O81:O90" si="24">+MAX(K81:N81)</f>
        <v>70</v>
      </c>
      <c r="P81" s="260">
        <f t="shared" ref="P81:P90" si="25">+SUM(K81:N81)</f>
        <v>245.14174999999997</v>
      </c>
      <c r="Q81" s="261">
        <f>'LK 07'!D3</f>
        <v>112</v>
      </c>
      <c r="R81" s="262">
        <f>0.81*3</f>
        <v>2.4300000000000002</v>
      </c>
    </row>
    <row r="82" spans="2:18" x14ac:dyDescent="0.25">
      <c r="B82" s="254">
        <v>74</v>
      </c>
      <c r="C82" s="267" t="s">
        <v>296</v>
      </c>
      <c r="D82" s="256" t="str">
        <f t="shared" ref="D82:D90" si="26">+C82</f>
        <v>LK.07.2</v>
      </c>
      <c r="E82" s="256" t="s">
        <v>738</v>
      </c>
      <c r="F82" s="257">
        <v>4</v>
      </c>
      <c r="G82" s="305"/>
      <c r="H82" s="258" t="s">
        <v>664</v>
      </c>
      <c r="I82" s="258" t="s">
        <v>665</v>
      </c>
      <c r="J82" s="258" t="s">
        <v>681</v>
      </c>
      <c r="K82" s="259">
        <f>'LK 07'!F4</f>
        <v>68.195599999999999</v>
      </c>
      <c r="L82" s="259">
        <f>'LK 07'!G4</f>
        <v>70</v>
      </c>
      <c r="M82" s="259">
        <f>'LK 07'!H4</f>
        <v>70</v>
      </c>
      <c r="N82" s="259">
        <f>'LK 07'!I4</f>
        <v>36.910625000000003</v>
      </c>
      <c r="O82" s="260">
        <f t="shared" si="24"/>
        <v>70</v>
      </c>
      <c r="P82" s="260">
        <f t="shared" si="25"/>
        <v>245.10622500000002</v>
      </c>
      <c r="Q82" s="261">
        <f>'LK 07'!D4</f>
        <v>80</v>
      </c>
      <c r="R82" s="262">
        <f t="shared" ref="R82:R90" si="27">0.81*3</f>
        <v>2.4300000000000002</v>
      </c>
    </row>
    <row r="83" spans="2:18" x14ac:dyDescent="0.25">
      <c r="B83" s="254">
        <v>75</v>
      </c>
      <c r="C83" s="267" t="s">
        <v>297</v>
      </c>
      <c r="D83" s="256" t="str">
        <f t="shared" si="26"/>
        <v>LK.07.3</v>
      </c>
      <c r="E83" s="256" t="s">
        <v>743</v>
      </c>
      <c r="F83" s="257">
        <v>4</v>
      </c>
      <c r="G83" s="305"/>
      <c r="H83" s="258" t="s">
        <v>664</v>
      </c>
      <c r="I83" s="258" t="s">
        <v>665</v>
      </c>
      <c r="J83" s="258" t="s">
        <v>681</v>
      </c>
      <c r="K83" s="259">
        <f>'LK 07'!F5</f>
        <v>68.435794380000004</v>
      </c>
      <c r="L83" s="259">
        <f>'LK 07'!G5</f>
        <v>70</v>
      </c>
      <c r="M83" s="259">
        <f>'LK 07'!H5</f>
        <v>70</v>
      </c>
      <c r="N83" s="259">
        <f>'LK 07'!I5</f>
        <v>41.475000000000001</v>
      </c>
      <c r="O83" s="260">
        <f t="shared" si="24"/>
        <v>70</v>
      </c>
      <c r="P83" s="260">
        <f t="shared" si="25"/>
        <v>249.91079438</v>
      </c>
      <c r="Q83" s="261">
        <f>'LK 07'!D5</f>
        <v>80</v>
      </c>
      <c r="R83" s="262">
        <f t="shared" si="27"/>
        <v>2.4300000000000002</v>
      </c>
    </row>
    <row r="84" spans="2:18" x14ac:dyDescent="0.25">
      <c r="B84" s="254">
        <v>76</v>
      </c>
      <c r="C84" s="267" t="s">
        <v>298</v>
      </c>
      <c r="D84" s="256" t="str">
        <f t="shared" si="26"/>
        <v>LK.07.4</v>
      </c>
      <c r="E84" s="256" t="s">
        <v>744</v>
      </c>
      <c r="F84" s="257">
        <v>4</v>
      </c>
      <c r="G84" s="305"/>
      <c r="H84" s="258" t="s">
        <v>664</v>
      </c>
      <c r="I84" s="258" t="s">
        <v>662</v>
      </c>
      <c r="J84" s="258" t="s">
        <v>681</v>
      </c>
      <c r="K84" s="259">
        <f>'LK 07'!F6</f>
        <v>68.186700000000002</v>
      </c>
      <c r="L84" s="259">
        <f>'LK 07'!G6</f>
        <v>70</v>
      </c>
      <c r="M84" s="259">
        <f>'LK 07'!H6</f>
        <v>70</v>
      </c>
      <c r="N84" s="259">
        <f>'LK 07'!I6</f>
        <v>41.475000000000001</v>
      </c>
      <c r="O84" s="260">
        <f t="shared" si="24"/>
        <v>70</v>
      </c>
      <c r="P84" s="260">
        <f t="shared" si="25"/>
        <v>249.6617</v>
      </c>
      <c r="Q84" s="261">
        <f>'LK 07'!D6</f>
        <v>80</v>
      </c>
      <c r="R84" s="262">
        <f t="shared" si="27"/>
        <v>2.4300000000000002</v>
      </c>
    </row>
    <row r="85" spans="2:18" x14ac:dyDescent="0.25">
      <c r="B85" s="254">
        <v>77</v>
      </c>
      <c r="C85" s="267" t="s">
        <v>299</v>
      </c>
      <c r="D85" s="256" t="str">
        <f t="shared" si="26"/>
        <v>LK.07.5</v>
      </c>
      <c r="E85" s="256" t="s">
        <v>745</v>
      </c>
      <c r="F85" s="257">
        <v>4</v>
      </c>
      <c r="G85" s="305"/>
      <c r="H85" s="258" t="s">
        <v>661</v>
      </c>
      <c r="I85" s="258" t="s">
        <v>662</v>
      </c>
      <c r="J85" s="258" t="s">
        <v>681</v>
      </c>
      <c r="K85" s="259">
        <f>'LK 07'!F7</f>
        <v>93.84777124</v>
      </c>
      <c r="L85" s="259">
        <f>'LK 07'!G7</f>
        <v>100.9</v>
      </c>
      <c r="M85" s="259">
        <f>'LK 07'!H7</f>
        <v>100.9</v>
      </c>
      <c r="N85" s="259">
        <f>'LK 07'!I7</f>
        <v>65.223139369999998</v>
      </c>
      <c r="O85" s="260">
        <f t="shared" si="24"/>
        <v>100.9</v>
      </c>
      <c r="P85" s="260">
        <f t="shared" si="25"/>
        <v>360.87091061000001</v>
      </c>
      <c r="Q85" s="261">
        <f>'LK 07'!D7</f>
        <v>117.8</v>
      </c>
      <c r="R85" s="262">
        <f t="shared" si="27"/>
        <v>2.4300000000000002</v>
      </c>
    </row>
    <row r="86" spans="2:18" x14ac:dyDescent="0.25">
      <c r="B86" s="254">
        <v>78</v>
      </c>
      <c r="C86" s="267" t="s">
        <v>300</v>
      </c>
      <c r="D86" s="256" t="str">
        <f t="shared" si="26"/>
        <v>LK.07.6</v>
      </c>
      <c r="E86" s="256" t="s">
        <v>748</v>
      </c>
      <c r="F86" s="257">
        <v>4</v>
      </c>
      <c r="G86" s="305" t="s">
        <v>1091</v>
      </c>
      <c r="H86" s="258" t="s">
        <v>661</v>
      </c>
      <c r="I86" s="258" t="s">
        <v>662</v>
      </c>
      <c r="J86" s="258" t="s">
        <v>663</v>
      </c>
      <c r="K86" s="259">
        <f>'LK 07'!F8</f>
        <v>101.64323570000001</v>
      </c>
      <c r="L86" s="259">
        <f>'LK 07'!G8</f>
        <v>108.7</v>
      </c>
      <c r="M86" s="259">
        <f>'LK 07'!H8</f>
        <v>108.7</v>
      </c>
      <c r="N86" s="259">
        <f>'LK 07'!I8</f>
        <v>72.121191060000001</v>
      </c>
      <c r="O86" s="260">
        <f t="shared" si="24"/>
        <v>108.7</v>
      </c>
      <c r="P86" s="260">
        <f t="shared" si="25"/>
        <v>391.16442676000003</v>
      </c>
      <c r="Q86" s="261">
        <f>'LK 07'!D8</f>
        <v>129.22999999999999</v>
      </c>
      <c r="R86" s="262">
        <f t="shared" si="27"/>
        <v>2.4300000000000002</v>
      </c>
    </row>
    <row r="87" spans="2:18" x14ac:dyDescent="0.25">
      <c r="B87" s="254">
        <v>79</v>
      </c>
      <c r="C87" s="267" t="s">
        <v>301</v>
      </c>
      <c r="D87" s="256" t="str">
        <f t="shared" si="26"/>
        <v>LK.07.7</v>
      </c>
      <c r="E87" s="256" t="s">
        <v>750</v>
      </c>
      <c r="F87" s="257">
        <v>4</v>
      </c>
      <c r="G87" s="305"/>
      <c r="H87" s="258" t="s">
        <v>664</v>
      </c>
      <c r="I87" s="258" t="s">
        <v>665</v>
      </c>
      <c r="J87" s="258" t="s">
        <v>663</v>
      </c>
      <c r="K87" s="259">
        <f>'LK 07'!F9</f>
        <v>52.441099999999999</v>
      </c>
      <c r="L87" s="259">
        <f>'LK 07'!G9</f>
        <v>54</v>
      </c>
      <c r="M87" s="259">
        <f>'LK 07'!H9</f>
        <v>54</v>
      </c>
      <c r="N87" s="259">
        <f>'LK 07'!I9</f>
        <v>32.152500000000003</v>
      </c>
      <c r="O87" s="260">
        <f t="shared" si="24"/>
        <v>54</v>
      </c>
      <c r="P87" s="260">
        <f t="shared" si="25"/>
        <v>192.59360000000001</v>
      </c>
      <c r="Q87" s="261">
        <f>'LK 07'!D9</f>
        <v>63</v>
      </c>
      <c r="R87" s="262">
        <f t="shared" si="27"/>
        <v>2.4300000000000002</v>
      </c>
    </row>
    <row r="88" spans="2:18" x14ac:dyDescent="0.25">
      <c r="B88" s="254">
        <v>80</v>
      </c>
      <c r="C88" s="267" t="s">
        <v>302</v>
      </c>
      <c r="D88" s="256" t="str">
        <f t="shared" si="26"/>
        <v>LK.07.8</v>
      </c>
      <c r="E88" s="256" t="s">
        <v>751</v>
      </c>
      <c r="F88" s="257">
        <v>4</v>
      </c>
      <c r="G88" s="305"/>
      <c r="H88" s="258" t="s">
        <v>664</v>
      </c>
      <c r="I88" s="258" t="s">
        <v>665</v>
      </c>
      <c r="J88" s="258" t="s">
        <v>663</v>
      </c>
      <c r="K88" s="259">
        <f>'LK 07'!F10</f>
        <v>52.445599999999999</v>
      </c>
      <c r="L88" s="259">
        <f>'LK 07'!G10</f>
        <v>54</v>
      </c>
      <c r="M88" s="259">
        <f>'LK 07'!H10</f>
        <v>54</v>
      </c>
      <c r="N88" s="259">
        <f>'LK 07'!I10</f>
        <v>32.152500000000003</v>
      </c>
      <c r="O88" s="260">
        <f t="shared" si="24"/>
        <v>54</v>
      </c>
      <c r="P88" s="260">
        <f t="shared" si="25"/>
        <v>192.59810000000002</v>
      </c>
      <c r="Q88" s="261">
        <f>'LK 07'!D10</f>
        <v>63</v>
      </c>
      <c r="R88" s="262">
        <f t="shared" si="27"/>
        <v>2.4300000000000002</v>
      </c>
    </row>
    <row r="89" spans="2:18" x14ac:dyDescent="0.25">
      <c r="B89" s="254">
        <v>81</v>
      </c>
      <c r="C89" s="267" t="s">
        <v>303</v>
      </c>
      <c r="D89" s="256" t="str">
        <f t="shared" si="26"/>
        <v>LK.07.9</v>
      </c>
      <c r="E89" s="256" t="s">
        <v>752</v>
      </c>
      <c r="F89" s="257">
        <v>4</v>
      </c>
      <c r="G89" s="305"/>
      <c r="H89" s="258" t="s">
        <v>664</v>
      </c>
      <c r="I89" s="258" t="s">
        <v>665</v>
      </c>
      <c r="J89" s="258" t="s">
        <v>663</v>
      </c>
      <c r="K89" s="259">
        <f>'LK 07'!F11</f>
        <v>52.445599999999999</v>
      </c>
      <c r="L89" s="259">
        <f>'LK 07'!G11</f>
        <v>54</v>
      </c>
      <c r="M89" s="259">
        <f>'LK 07'!H11</f>
        <v>54</v>
      </c>
      <c r="N89" s="259">
        <f>'LK 07'!I11</f>
        <v>28.06325</v>
      </c>
      <c r="O89" s="260">
        <f t="shared" si="24"/>
        <v>54</v>
      </c>
      <c r="P89" s="260">
        <f t="shared" si="25"/>
        <v>188.50885000000002</v>
      </c>
      <c r="Q89" s="261">
        <f>'LK 07'!D11</f>
        <v>63</v>
      </c>
      <c r="R89" s="262">
        <f t="shared" si="27"/>
        <v>2.4300000000000002</v>
      </c>
    </row>
    <row r="90" spans="2:18" x14ac:dyDescent="0.25">
      <c r="B90" s="254">
        <v>82</v>
      </c>
      <c r="C90" s="267" t="s">
        <v>304</v>
      </c>
      <c r="D90" s="256" t="str">
        <f t="shared" si="26"/>
        <v>LK.07.10</v>
      </c>
      <c r="E90" s="256" t="s">
        <v>753</v>
      </c>
      <c r="F90" s="257">
        <v>4</v>
      </c>
      <c r="G90" s="305"/>
      <c r="H90" s="258" t="s">
        <v>661</v>
      </c>
      <c r="I90" s="258" t="s">
        <v>662</v>
      </c>
      <c r="J90" s="258" t="s">
        <v>663</v>
      </c>
      <c r="K90" s="259">
        <f>'LK 07'!F12</f>
        <v>52.66675</v>
      </c>
      <c r="L90" s="259">
        <f>'LK 07'!G12</f>
        <v>54</v>
      </c>
      <c r="M90" s="259">
        <f>'LK 07'!H12</f>
        <v>54</v>
      </c>
      <c r="N90" s="259">
        <f>'LK 07'!I12</f>
        <v>27.877500000000001</v>
      </c>
      <c r="O90" s="260">
        <f t="shared" si="24"/>
        <v>54</v>
      </c>
      <c r="P90" s="260">
        <f t="shared" si="25"/>
        <v>188.54425000000001</v>
      </c>
      <c r="Q90" s="261">
        <f>'LK 07'!D12</f>
        <v>91</v>
      </c>
      <c r="R90" s="262">
        <f t="shared" si="27"/>
        <v>2.4300000000000002</v>
      </c>
    </row>
    <row r="91" spans="2:18" x14ac:dyDescent="0.25">
      <c r="B91" s="254">
        <v>83</v>
      </c>
      <c r="C91" s="337" t="s">
        <v>42</v>
      </c>
      <c r="D91" s="337"/>
      <c r="E91" s="337"/>
      <c r="F91" s="337"/>
      <c r="G91" s="263"/>
      <c r="H91" s="264"/>
      <c r="I91" s="264"/>
      <c r="J91" s="264"/>
      <c r="K91" s="265">
        <f>SUM(K92:K101)</f>
        <v>678.54941012000006</v>
      </c>
      <c r="L91" s="265">
        <f>SUM(L92:L101)</f>
        <v>705.42450880000001</v>
      </c>
      <c r="M91" s="265">
        <f>SUM(M92:M101)</f>
        <v>705.42450880000001</v>
      </c>
      <c r="N91" s="265">
        <f>SUM(N92:N101)</f>
        <v>414.00021423000004</v>
      </c>
      <c r="O91" s="265">
        <f>MAX(K91:N91)</f>
        <v>705.42450880000001</v>
      </c>
      <c r="P91" s="265">
        <f>SUM(P92:P101)</f>
        <v>2503.3986419499997</v>
      </c>
      <c r="Q91" s="266">
        <f>+SUM(Q92:Q101)</f>
        <v>876.43</v>
      </c>
      <c r="R91" s="249">
        <f>+SUM(R92:R101)</f>
        <v>24.3</v>
      </c>
    </row>
    <row r="92" spans="2:18" x14ac:dyDescent="0.25">
      <c r="B92" s="254">
        <v>84</v>
      </c>
      <c r="C92" s="267" t="s">
        <v>305</v>
      </c>
      <c r="D92" s="256" t="str">
        <f>+C92</f>
        <v>LK.08.1</v>
      </c>
      <c r="E92" s="256" t="s">
        <v>754</v>
      </c>
      <c r="F92" s="257">
        <v>4</v>
      </c>
      <c r="G92" s="305" t="s">
        <v>1092</v>
      </c>
      <c r="H92" s="258" t="s">
        <v>661</v>
      </c>
      <c r="I92" s="258" t="s">
        <v>662</v>
      </c>
      <c r="J92" s="258" t="s">
        <v>681</v>
      </c>
      <c r="K92" s="259">
        <f>'LK 08'!F3</f>
        <v>52.66675</v>
      </c>
      <c r="L92" s="259">
        <f>'LK 08'!G3</f>
        <v>54</v>
      </c>
      <c r="M92" s="259">
        <f>'LK 08'!H3</f>
        <v>54</v>
      </c>
      <c r="N92" s="259">
        <f>'LK 08'!I3</f>
        <v>27.877500000000001</v>
      </c>
      <c r="O92" s="260">
        <f t="shared" ref="O92:O101" si="28">+MAX(K92:N92)</f>
        <v>54</v>
      </c>
      <c r="P92" s="260">
        <f t="shared" ref="P92:P101" si="29">+SUM(K92:N92)</f>
        <v>188.54425000000001</v>
      </c>
      <c r="Q92" s="261">
        <f>'LK 08'!D3</f>
        <v>91</v>
      </c>
      <c r="R92" s="262">
        <f>0.81*3</f>
        <v>2.4300000000000002</v>
      </c>
    </row>
    <row r="93" spans="2:18" x14ac:dyDescent="0.25">
      <c r="B93" s="254">
        <v>85</v>
      </c>
      <c r="C93" s="267" t="s">
        <v>306</v>
      </c>
      <c r="D93" s="256" t="str">
        <f t="shared" ref="D93:D101" si="30">+C93</f>
        <v>LK.08.2</v>
      </c>
      <c r="E93" s="256" t="s">
        <v>755</v>
      </c>
      <c r="F93" s="257">
        <v>4</v>
      </c>
      <c r="G93" s="305"/>
      <c r="H93" s="258" t="s">
        <v>664</v>
      </c>
      <c r="I93" s="258" t="s">
        <v>665</v>
      </c>
      <c r="J93" s="258" t="s">
        <v>681</v>
      </c>
      <c r="K93" s="259">
        <f>'LK 08'!F4</f>
        <v>52.445599999999999</v>
      </c>
      <c r="L93" s="259">
        <f>'LK 08'!G4</f>
        <v>54</v>
      </c>
      <c r="M93" s="259">
        <f>'LK 08'!H4</f>
        <v>54</v>
      </c>
      <c r="N93" s="259">
        <f>'LK 08'!I4</f>
        <v>28.06325</v>
      </c>
      <c r="O93" s="260">
        <f t="shared" si="28"/>
        <v>54</v>
      </c>
      <c r="P93" s="260">
        <f t="shared" si="29"/>
        <v>188.50885000000002</v>
      </c>
      <c r="Q93" s="261">
        <f>'LK 08'!D4</f>
        <v>63</v>
      </c>
      <c r="R93" s="262">
        <f t="shared" ref="R93:R101" si="31">0.81*3</f>
        <v>2.4300000000000002</v>
      </c>
    </row>
    <row r="94" spans="2:18" x14ac:dyDescent="0.25">
      <c r="B94" s="254">
        <v>86</v>
      </c>
      <c r="C94" s="267" t="s">
        <v>307</v>
      </c>
      <c r="D94" s="256" t="str">
        <f t="shared" si="30"/>
        <v>LK.08.3</v>
      </c>
      <c r="E94" s="256" t="s">
        <v>756</v>
      </c>
      <c r="F94" s="257">
        <v>4</v>
      </c>
      <c r="G94" s="305"/>
      <c r="H94" s="258" t="s">
        <v>664</v>
      </c>
      <c r="I94" s="258" t="s">
        <v>665</v>
      </c>
      <c r="J94" s="258" t="s">
        <v>681</v>
      </c>
      <c r="K94" s="259">
        <f>'LK 08'!F5</f>
        <v>52.445599999999999</v>
      </c>
      <c r="L94" s="259">
        <f>'LK 08'!G5</f>
        <v>54</v>
      </c>
      <c r="M94" s="259">
        <f>'LK 08'!H5</f>
        <v>54</v>
      </c>
      <c r="N94" s="259">
        <f>'LK 08'!I5</f>
        <v>32.152500000000003</v>
      </c>
      <c r="O94" s="260">
        <f t="shared" si="28"/>
        <v>54</v>
      </c>
      <c r="P94" s="260">
        <f t="shared" si="29"/>
        <v>192.59810000000002</v>
      </c>
      <c r="Q94" s="261">
        <f>'LK 08'!D5</f>
        <v>63</v>
      </c>
      <c r="R94" s="262">
        <f t="shared" si="31"/>
        <v>2.4300000000000002</v>
      </c>
    </row>
    <row r="95" spans="2:18" x14ac:dyDescent="0.25">
      <c r="B95" s="254">
        <v>87</v>
      </c>
      <c r="C95" s="267" t="s">
        <v>308</v>
      </c>
      <c r="D95" s="256" t="str">
        <f t="shared" si="30"/>
        <v>LK.08.4</v>
      </c>
      <c r="E95" s="256" t="s">
        <v>749</v>
      </c>
      <c r="F95" s="257">
        <v>4</v>
      </c>
      <c r="G95" s="305"/>
      <c r="H95" s="258" t="s">
        <v>664</v>
      </c>
      <c r="I95" s="258" t="s">
        <v>662</v>
      </c>
      <c r="J95" s="258" t="s">
        <v>681</v>
      </c>
      <c r="K95" s="259">
        <f>'LK 08'!F6</f>
        <v>52.441099999999999</v>
      </c>
      <c r="L95" s="259">
        <f>'LK 08'!G6</f>
        <v>54</v>
      </c>
      <c r="M95" s="259">
        <f>'LK 08'!H6</f>
        <v>54</v>
      </c>
      <c r="N95" s="259">
        <f>'LK 08'!I6</f>
        <v>32.152500000000003</v>
      </c>
      <c r="O95" s="260">
        <f t="shared" si="28"/>
        <v>54</v>
      </c>
      <c r="P95" s="260">
        <f t="shared" si="29"/>
        <v>192.59360000000001</v>
      </c>
      <c r="Q95" s="261">
        <f>'LK 08'!D6</f>
        <v>63</v>
      </c>
      <c r="R95" s="262">
        <f t="shared" si="31"/>
        <v>2.4300000000000002</v>
      </c>
    </row>
    <row r="96" spans="2:18" x14ac:dyDescent="0.25">
      <c r="B96" s="254">
        <v>88</v>
      </c>
      <c r="C96" s="267" t="s">
        <v>309</v>
      </c>
      <c r="D96" s="256" t="str">
        <f t="shared" si="30"/>
        <v>LK.08.5</v>
      </c>
      <c r="E96" s="256" t="s">
        <v>757</v>
      </c>
      <c r="F96" s="257">
        <v>4</v>
      </c>
      <c r="G96" s="305"/>
      <c r="H96" s="258" t="s">
        <v>661</v>
      </c>
      <c r="I96" s="258" t="s">
        <v>662</v>
      </c>
      <c r="J96" s="258" t="s">
        <v>681</v>
      </c>
      <c r="K96" s="259">
        <f>'LK 08'!F7</f>
        <v>101.46774449999999</v>
      </c>
      <c r="L96" s="259">
        <f>'LK 08'!G7</f>
        <v>108.52450879999999</v>
      </c>
      <c r="M96" s="259">
        <f>'LK 08'!H7</f>
        <v>108.52450879999999</v>
      </c>
      <c r="N96" s="259">
        <f>'LK 08'!I7</f>
        <v>71.945699859999991</v>
      </c>
      <c r="O96" s="260">
        <f t="shared" si="28"/>
        <v>108.52450879999999</v>
      </c>
      <c r="P96" s="260">
        <f t="shared" si="29"/>
        <v>390.46246195999998</v>
      </c>
      <c r="Q96" s="261">
        <f>'LK 08'!D7</f>
        <v>128.84</v>
      </c>
      <c r="R96" s="262">
        <f t="shared" si="31"/>
        <v>2.4300000000000002</v>
      </c>
    </row>
    <row r="97" spans="2:18" x14ac:dyDescent="0.25">
      <c r="B97" s="254">
        <v>89</v>
      </c>
      <c r="C97" s="267" t="s">
        <v>310</v>
      </c>
      <c r="D97" s="256" t="str">
        <f t="shared" si="30"/>
        <v>LK.08.6</v>
      </c>
      <c r="E97" s="256" t="s">
        <v>758</v>
      </c>
      <c r="F97" s="257">
        <v>4</v>
      </c>
      <c r="G97" s="305" t="s">
        <v>1093</v>
      </c>
      <c r="H97" s="258" t="s">
        <v>661</v>
      </c>
      <c r="I97" s="258" t="s">
        <v>662</v>
      </c>
      <c r="J97" s="258" t="s">
        <v>663</v>
      </c>
      <c r="K97" s="259">
        <f>'LK 08'!F8</f>
        <v>93.84777124</v>
      </c>
      <c r="L97" s="259">
        <f>'LK 08'!G8</f>
        <v>100.9</v>
      </c>
      <c r="M97" s="259">
        <f>'LK 08'!H8</f>
        <v>100.9</v>
      </c>
      <c r="N97" s="259">
        <f>'LK 08'!I8</f>
        <v>65.223139369999998</v>
      </c>
      <c r="O97" s="260">
        <f t="shared" si="28"/>
        <v>100.9</v>
      </c>
      <c r="P97" s="260">
        <f t="shared" si="29"/>
        <v>360.87091061000001</v>
      </c>
      <c r="Q97" s="261">
        <f>'LK 08'!D8</f>
        <v>116.46</v>
      </c>
      <c r="R97" s="262">
        <f t="shared" si="31"/>
        <v>2.4300000000000002</v>
      </c>
    </row>
    <row r="98" spans="2:18" x14ac:dyDescent="0.25">
      <c r="B98" s="254">
        <v>90</v>
      </c>
      <c r="C98" s="267" t="s">
        <v>311</v>
      </c>
      <c r="D98" s="256" t="str">
        <f t="shared" si="30"/>
        <v>LK.08.7</v>
      </c>
      <c r="E98" s="256" t="s">
        <v>759</v>
      </c>
      <c r="F98" s="257">
        <v>4</v>
      </c>
      <c r="G98" s="305"/>
      <c r="H98" s="258" t="s">
        <v>664</v>
      </c>
      <c r="I98" s="258" t="s">
        <v>665</v>
      </c>
      <c r="J98" s="258" t="s">
        <v>663</v>
      </c>
      <c r="K98" s="259">
        <f>'LK 08'!F9</f>
        <v>68.186700000000002</v>
      </c>
      <c r="L98" s="259">
        <f>'LK 08'!G9</f>
        <v>70</v>
      </c>
      <c r="M98" s="259">
        <f>'LK 08'!H9</f>
        <v>70</v>
      </c>
      <c r="N98" s="259">
        <f>'LK 08'!I9</f>
        <v>41.475000000000001</v>
      </c>
      <c r="O98" s="260">
        <f t="shared" si="28"/>
        <v>70</v>
      </c>
      <c r="P98" s="260">
        <f t="shared" si="29"/>
        <v>249.6617</v>
      </c>
      <c r="Q98" s="261">
        <f>'LK 08'!D9</f>
        <v>79.8</v>
      </c>
      <c r="R98" s="262">
        <f t="shared" si="31"/>
        <v>2.4300000000000002</v>
      </c>
    </row>
    <row r="99" spans="2:18" x14ac:dyDescent="0.25">
      <c r="B99" s="254">
        <v>91</v>
      </c>
      <c r="C99" s="267" t="s">
        <v>312</v>
      </c>
      <c r="D99" s="256" t="str">
        <f t="shared" si="30"/>
        <v>LK.08.8</v>
      </c>
      <c r="E99" s="256" t="s">
        <v>760</v>
      </c>
      <c r="F99" s="257">
        <v>4</v>
      </c>
      <c r="G99" s="305"/>
      <c r="H99" s="258" t="s">
        <v>664</v>
      </c>
      <c r="I99" s="258" t="s">
        <v>665</v>
      </c>
      <c r="J99" s="258" t="s">
        <v>663</v>
      </c>
      <c r="K99" s="259">
        <f>'LK 08'!F10</f>
        <v>68.435794380000004</v>
      </c>
      <c r="L99" s="259">
        <f>'LK 08'!G10</f>
        <v>70</v>
      </c>
      <c r="M99" s="259">
        <f>'LK 08'!H10</f>
        <v>70</v>
      </c>
      <c r="N99" s="259">
        <f>'LK 08'!I10</f>
        <v>41.475000000000001</v>
      </c>
      <c r="O99" s="260">
        <f t="shared" si="28"/>
        <v>70</v>
      </c>
      <c r="P99" s="260">
        <f t="shared" si="29"/>
        <v>249.91079438</v>
      </c>
      <c r="Q99" s="261">
        <f>'LK 08'!D10</f>
        <v>79.8</v>
      </c>
      <c r="R99" s="262">
        <f t="shared" si="31"/>
        <v>2.4300000000000002</v>
      </c>
    </row>
    <row r="100" spans="2:18" x14ac:dyDescent="0.25">
      <c r="B100" s="254">
        <v>92</v>
      </c>
      <c r="C100" s="267" t="s">
        <v>313</v>
      </c>
      <c r="D100" s="256" t="str">
        <f t="shared" si="30"/>
        <v>LK.08.9</v>
      </c>
      <c r="E100" s="256" t="s">
        <v>761</v>
      </c>
      <c r="F100" s="257">
        <v>4</v>
      </c>
      <c r="G100" s="305"/>
      <c r="H100" s="258" t="s">
        <v>664</v>
      </c>
      <c r="I100" s="258" t="s">
        <v>665</v>
      </c>
      <c r="J100" s="258" t="s">
        <v>663</v>
      </c>
      <c r="K100" s="259">
        <f>'LK 08'!F11</f>
        <v>68.195599999999999</v>
      </c>
      <c r="L100" s="259">
        <f>'LK 08'!G11</f>
        <v>70</v>
      </c>
      <c r="M100" s="259">
        <f>'LK 08'!H11</f>
        <v>70</v>
      </c>
      <c r="N100" s="259">
        <f>'LK 08'!I11</f>
        <v>36.910625000000003</v>
      </c>
      <c r="O100" s="260">
        <f t="shared" si="28"/>
        <v>70</v>
      </c>
      <c r="P100" s="260">
        <f t="shared" si="29"/>
        <v>245.10622500000002</v>
      </c>
      <c r="Q100" s="261">
        <f>'LK 08'!D11</f>
        <v>79.8</v>
      </c>
      <c r="R100" s="262">
        <f t="shared" si="31"/>
        <v>2.4300000000000002</v>
      </c>
    </row>
    <row r="101" spans="2:18" x14ac:dyDescent="0.25">
      <c r="B101" s="254">
        <v>93</v>
      </c>
      <c r="C101" s="267" t="s">
        <v>314</v>
      </c>
      <c r="D101" s="256" t="str">
        <f t="shared" si="30"/>
        <v>LK.08.10</v>
      </c>
      <c r="E101" s="256" t="s">
        <v>762</v>
      </c>
      <c r="F101" s="257">
        <v>4</v>
      </c>
      <c r="G101" s="305"/>
      <c r="H101" s="258" t="s">
        <v>661</v>
      </c>
      <c r="I101" s="258" t="s">
        <v>662</v>
      </c>
      <c r="J101" s="258" t="s">
        <v>663</v>
      </c>
      <c r="K101" s="259">
        <f>'LK 08'!F12</f>
        <v>68.416749999999993</v>
      </c>
      <c r="L101" s="259">
        <f>'LK 08'!G12</f>
        <v>70</v>
      </c>
      <c r="M101" s="259">
        <f>'LK 08'!H12</f>
        <v>70</v>
      </c>
      <c r="N101" s="259">
        <f>'LK 08'!I12</f>
        <v>36.725000000000001</v>
      </c>
      <c r="O101" s="260">
        <f t="shared" si="28"/>
        <v>70</v>
      </c>
      <c r="P101" s="260">
        <f t="shared" si="29"/>
        <v>245.14174999999997</v>
      </c>
      <c r="Q101" s="261">
        <f>'LK 08'!D12</f>
        <v>111.73</v>
      </c>
      <c r="R101" s="262">
        <f t="shared" si="31"/>
        <v>2.4300000000000002</v>
      </c>
    </row>
    <row r="102" spans="2:18" x14ac:dyDescent="0.25">
      <c r="B102" s="254">
        <v>94</v>
      </c>
      <c r="C102" s="337" t="s">
        <v>45</v>
      </c>
      <c r="D102" s="337"/>
      <c r="E102" s="337"/>
      <c r="F102" s="337"/>
      <c r="G102" s="263"/>
      <c r="H102" s="264"/>
      <c r="I102" s="264"/>
      <c r="J102" s="264"/>
      <c r="K102" s="265">
        <f>SUM(K103:K113)</f>
        <v>776.58304480999993</v>
      </c>
      <c r="L102" s="265">
        <f>SUM(L103:L113)</f>
        <v>807.10573048000003</v>
      </c>
      <c r="M102" s="265">
        <f>SUM(M103:M113)</f>
        <v>803.33294183999999</v>
      </c>
      <c r="N102" s="265">
        <f>SUM(N103:N113)</f>
        <v>464.68047804000008</v>
      </c>
      <c r="O102" s="265">
        <f>MAX(K102:N102)</f>
        <v>807.10573048000003</v>
      </c>
      <c r="P102" s="265">
        <f>SUM(P103:P113)</f>
        <v>2851.7021951699999</v>
      </c>
      <c r="Q102" s="266">
        <f>+SUM(Q103:Q113)</f>
        <v>994.71</v>
      </c>
      <c r="R102" s="249">
        <f>+SUM(R103:R113)</f>
        <v>26.73</v>
      </c>
    </row>
    <row r="103" spans="2:18" x14ac:dyDescent="0.25">
      <c r="B103" s="254">
        <v>95</v>
      </c>
      <c r="C103" s="267" t="s">
        <v>315</v>
      </c>
      <c r="D103" s="256" t="str">
        <f>+C103</f>
        <v>LK.09.1</v>
      </c>
      <c r="E103" s="256" t="s">
        <v>763</v>
      </c>
      <c r="F103" s="257">
        <v>4</v>
      </c>
      <c r="G103" s="305" t="s">
        <v>1094</v>
      </c>
      <c r="H103" s="258" t="s">
        <v>661</v>
      </c>
      <c r="I103" s="258" t="s">
        <v>662</v>
      </c>
      <c r="J103" s="258" t="s">
        <v>681</v>
      </c>
      <c r="K103" s="259">
        <f>'LK 09'!F3</f>
        <v>84.76316946</v>
      </c>
      <c r="L103" s="259">
        <f>'LK 09'!G3</f>
        <v>91.516409280000005</v>
      </c>
      <c r="M103" s="259">
        <f>'LK 09'!H3</f>
        <v>87.743620640000003</v>
      </c>
      <c r="N103" s="259">
        <f>'LK 09'!I3</f>
        <v>58.7</v>
      </c>
      <c r="O103" s="260">
        <f t="shared" ref="O103:O113" si="32">+MAX(K103:N103)</f>
        <v>91.516409280000005</v>
      </c>
      <c r="P103" s="260">
        <f t="shared" ref="P103:P113" si="33">+SUM(K103:N103)</f>
        <v>322.72319937999998</v>
      </c>
      <c r="Q103" s="261">
        <f>'LK 09'!D3</f>
        <v>107.24</v>
      </c>
      <c r="R103" s="262">
        <f>0.81*3</f>
        <v>2.4300000000000002</v>
      </c>
    </row>
    <row r="104" spans="2:18" x14ac:dyDescent="0.25">
      <c r="B104" s="254">
        <v>96</v>
      </c>
      <c r="C104" s="267" t="s">
        <v>316</v>
      </c>
      <c r="D104" s="256" t="str">
        <f t="shared" ref="D104:D113" si="34">+C104</f>
        <v>LK.09.2</v>
      </c>
      <c r="E104" s="256" t="s">
        <v>764</v>
      </c>
      <c r="F104" s="257">
        <v>4</v>
      </c>
      <c r="G104" s="305"/>
      <c r="H104" s="258" t="s">
        <v>664</v>
      </c>
      <c r="I104" s="258" t="s">
        <v>665</v>
      </c>
      <c r="J104" s="258" t="s">
        <v>681</v>
      </c>
      <c r="K104" s="259">
        <f>'LK 09'!F4</f>
        <v>75.691100000000006</v>
      </c>
      <c r="L104" s="259">
        <f>'LK 09'!G4</f>
        <v>78</v>
      </c>
      <c r="M104" s="259">
        <f>'LK 09'!H4</f>
        <v>78</v>
      </c>
      <c r="N104" s="259">
        <f>'LK 09'!I4</f>
        <v>46.75</v>
      </c>
      <c r="O104" s="260">
        <f t="shared" si="32"/>
        <v>78</v>
      </c>
      <c r="P104" s="260">
        <f t="shared" si="33"/>
        <v>278.44110000000001</v>
      </c>
      <c r="Q104" s="261">
        <f>'LK 09'!D4</f>
        <v>90</v>
      </c>
      <c r="R104" s="262">
        <f t="shared" ref="R104:R113" si="35">0.81*3</f>
        <v>2.4300000000000002</v>
      </c>
    </row>
    <row r="105" spans="2:18" x14ac:dyDescent="0.25">
      <c r="B105" s="254">
        <v>97</v>
      </c>
      <c r="C105" s="267" t="s">
        <v>317</v>
      </c>
      <c r="D105" s="256" t="str">
        <f t="shared" si="34"/>
        <v>LK.09.3</v>
      </c>
      <c r="E105" s="256" t="s">
        <v>765</v>
      </c>
      <c r="F105" s="257">
        <v>4</v>
      </c>
      <c r="G105" s="305"/>
      <c r="H105" s="258" t="s">
        <v>664</v>
      </c>
      <c r="I105" s="258" t="s">
        <v>665</v>
      </c>
      <c r="J105" s="258" t="s">
        <v>681</v>
      </c>
      <c r="K105" s="259">
        <f>'LK 09'!F5</f>
        <v>75.922650000000004</v>
      </c>
      <c r="L105" s="259">
        <f>'LK 09'!G5</f>
        <v>78</v>
      </c>
      <c r="M105" s="259">
        <f>'LK 09'!H5</f>
        <v>78</v>
      </c>
      <c r="N105" s="259">
        <f>'LK 09'!I5</f>
        <v>46.75</v>
      </c>
      <c r="O105" s="260">
        <f t="shared" si="32"/>
        <v>78</v>
      </c>
      <c r="P105" s="260">
        <f t="shared" si="33"/>
        <v>278.67264999999998</v>
      </c>
      <c r="Q105" s="261">
        <f>'LK 09'!D5</f>
        <v>90</v>
      </c>
      <c r="R105" s="262">
        <f t="shared" si="35"/>
        <v>2.4300000000000002</v>
      </c>
    </row>
    <row r="106" spans="2:18" x14ac:dyDescent="0.25">
      <c r="B106" s="254">
        <v>98</v>
      </c>
      <c r="C106" s="267" t="s">
        <v>318</v>
      </c>
      <c r="D106" s="256" t="str">
        <f t="shared" si="34"/>
        <v>LK.09.4</v>
      </c>
      <c r="E106" s="256" t="s">
        <v>766</v>
      </c>
      <c r="F106" s="257">
        <v>4</v>
      </c>
      <c r="G106" s="305"/>
      <c r="H106" s="258" t="s">
        <v>664</v>
      </c>
      <c r="I106" s="258" t="s">
        <v>662</v>
      </c>
      <c r="J106" s="258" t="s">
        <v>681</v>
      </c>
      <c r="K106" s="259">
        <f>'LK 09'!F6</f>
        <v>75.695599999999999</v>
      </c>
      <c r="L106" s="259">
        <f>'LK 09'!G6</f>
        <v>78</v>
      </c>
      <c r="M106" s="259">
        <f>'LK 09'!H6</f>
        <v>78</v>
      </c>
      <c r="N106" s="259">
        <f>'LK 09'!I6</f>
        <v>41.255625000000002</v>
      </c>
      <c r="O106" s="260">
        <f t="shared" si="32"/>
        <v>78</v>
      </c>
      <c r="P106" s="260">
        <f t="shared" si="33"/>
        <v>272.95122500000002</v>
      </c>
      <c r="Q106" s="261">
        <f>'LK 09'!D6</f>
        <v>90</v>
      </c>
      <c r="R106" s="262">
        <f t="shared" si="35"/>
        <v>2.4300000000000002</v>
      </c>
    </row>
    <row r="107" spans="2:18" x14ac:dyDescent="0.25">
      <c r="B107" s="254">
        <v>99</v>
      </c>
      <c r="C107" s="267" t="s">
        <v>319</v>
      </c>
      <c r="D107" s="256" t="str">
        <f t="shared" si="34"/>
        <v>LK.09.5</v>
      </c>
      <c r="E107" s="256" t="s">
        <v>767</v>
      </c>
      <c r="F107" s="257">
        <v>4</v>
      </c>
      <c r="G107" s="305"/>
      <c r="H107" s="258" t="s">
        <v>661</v>
      </c>
      <c r="I107" s="258" t="s">
        <v>662</v>
      </c>
      <c r="J107" s="258" t="s">
        <v>681</v>
      </c>
      <c r="K107" s="259">
        <f>'LK 09'!F7</f>
        <v>75.916749999999993</v>
      </c>
      <c r="L107" s="259">
        <f>'LK 09'!G7</f>
        <v>78</v>
      </c>
      <c r="M107" s="259">
        <f>'LK 09'!H7</f>
        <v>78</v>
      </c>
      <c r="N107" s="259">
        <f>'LK 09'!I7</f>
        <v>41.07</v>
      </c>
      <c r="O107" s="260">
        <f t="shared" si="32"/>
        <v>78</v>
      </c>
      <c r="P107" s="260">
        <f t="shared" si="33"/>
        <v>272.98674999999997</v>
      </c>
      <c r="Q107" s="261">
        <f>'LK 09'!D7</f>
        <v>120</v>
      </c>
      <c r="R107" s="262">
        <f t="shared" si="35"/>
        <v>2.4300000000000002</v>
      </c>
    </row>
    <row r="108" spans="2:18" x14ac:dyDescent="0.25">
      <c r="B108" s="254">
        <v>100</v>
      </c>
      <c r="C108" s="267" t="s">
        <v>320</v>
      </c>
      <c r="D108" s="256" t="str">
        <f t="shared" si="34"/>
        <v>LK.09.6</v>
      </c>
      <c r="E108" s="256" t="s">
        <v>769</v>
      </c>
      <c r="F108" s="257">
        <v>4</v>
      </c>
      <c r="G108" s="305" t="s">
        <v>1095</v>
      </c>
      <c r="H108" s="258" t="s">
        <v>661</v>
      </c>
      <c r="I108" s="258" t="s">
        <v>662</v>
      </c>
      <c r="J108" s="258" t="s">
        <v>663</v>
      </c>
      <c r="K108" s="259">
        <f>'LK 09'!F8</f>
        <v>63.41675</v>
      </c>
      <c r="L108" s="259">
        <f>'LK 09'!G8</f>
        <v>65</v>
      </c>
      <c r="M108" s="259">
        <f>'LK 09'!H8</f>
        <v>65</v>
      </c>
      <c r="N108" s="259">
        <f>'LK 09'!I8</f>
        <v>34.225000000000001</v>
      </c>
      <c r="O108" s="260">
        <f t="shared" si="32"/>
        <v>65</v>
      </c>
      <c r="P108" s="260">
        <f t="shared" si="33"/>
        <v>227.64175</v>
      </c>
      <c r="Q108" s="261">
        <f>'LK 09'!D8</f>
        <v>105</v>
      </c>
      <c r="R108" s="262">
        <f t="shared" si="35"/>
        <v>2.4300000000000002</v>
      </c>
    </row>
    <row r="109" spans="2:18" x14ac:dyDescent="0.25">
      <c r="B109" s="254">
        <v>101</v>
      </c>
      <c r="C109" s="267" t="s">
        <v>321</v>
      </c>
      <c r="D109" s="256" t="str">
        <f t="shared" si="34"/>
        <v>LK.09.7</v>
      </c>
      <c r="E109" s="256" t="s">
        <v>771</v>
      </c>
      <c r="F109" s="257">
        <v>4</v>
      </c>
      <c r="G109" s="305"/>
      <c r="H109" s="258" t="s">
        <v>664</v>
      </c>
      <c r="I109" s="258" t="s">
        <v>665</v>
      </c>
      <c r="J109" s="258" t="s">
        <v>663</v>
      </c>
      <c r="K109" s="259">
        <f>'LK 09'!F9</f>
        <v>63.195599999999999</v>
      </c>
      <c r="L109" s="259">
        <f>'LK 09'!G9</f>
        <v>65</v>
      </c>
      <c r="M109" s="259">
        <f>'LK 09'!H9</f>
        <v>65</v>
      </c>
      <c r="N109" s="259">
        <f>'LK 09'!I9</f>
        <v>34.419750000000001</v>
      </c>
      <c r="O109" s="260">
        <f t="shared" si="32"/>
        <v>65</v>
      </c>
      <c r="P109" s="260">
        <f t="shared" si="33"/>
        <v>227.61535000000001</v>
      </c>
      <c r="Q109" s="261">
        <f>'LK 09'!D9</f>
        <v>75</v>
      </c>
      <c r="R109" s="262">
        <f t="shared" si="35"/>
        <v>2.4300000000000002</v>
      </c>
    </row>
    <row r="110" spans="2:18" x14ac:dyDescent="0.25">
      <c r="B110" s="254">
        <v>102</v>
      </c>
      <c r="C110" s="267" t="s">
        <v>322</v>
      </c>
      <c r="D110" s="256" t="str">
        <f t="shared" si="34"/>
        <v>LK.09.8</v>
      </c>
      <c r="E110" s="256" t="s">
        <v>772</v>
      </c>
      <c r="F110" s="257">
        <v>4</v>
      </c>
      <c r="G110" s="305"/>
      <c r="H110" s="258" t="s">
        <v>664</v>
      </c>
      <c r="I110" s="258" t="s">
        <v>665</v>
      </c>
      <c r="J110" s="258" t="s">
        <v>663</v>
      </c>
      <c r="K110" s="259">
        <f>'LK 09'!F10</f>
        <v>63.195599999999999</v>
      </c>
      <c r="L110" s="259">
        <f>'LK 09'!G10</f>
        <v>65</v>
      </c>
      <c r="M110" s="259">
        <f>'LK 09'!H10</f>
        <v>65</v>
      </c>
      <c r="N110" s="259">
        <f>'LK 09'!I10</f>
        <v>38.975000000000001</v>
      </c>
      <c r="O110" s="260">
        <f t="shared" si="32"/>
        <v>65</v>
      </c>
      <c r="P110" s="260">
        <f t="shared" si="33"/>
        <v>232.17060000000001</v>
      </c>
      <c r="Q110" s="261">
        <f>'LK 09'!D10</f>
        <v>75</v>
      </c>
      <c r="R110" s="262">
        <f t="shared" si="35"/>
        <v>2.4300000000000002</v>
      </c>
    </row>
    <row r="111" spans="2:18" x14ac:dyDescent="0.25">
      <c r="B111" s="254">
        <v>103</v>
      </c>
      <c r="C111" s="267" t="s">
        <v>323</v>
      </c>
      <c r="D111" s="256" t="str">
        <f t="shared" si="34"/>
        <v>LK.09.9</v>
      </c>
      <c r="E111" s="256" t="s">
        <v>773</v>
      </c>
      <c r="F111" s="257">
        <v>4</v>
      </c>
      <c r="G111" s="305"/>
      <c r="H111" s="258" t="s">
        <v>664</v>
      </c>
      <c r="I111" s="258" t="s">
        <v>665</v>
      </c>
      <c r="J111" s="258" t="s">
        <v>663</v>
      </c>
      <c r="K111" s="259">
        <f>'LK 09'!F11</f>
        <v>63.195599999999999</v>
      </c>
      <c r="L111" s="259">
        <f>'LK 09'!G11</f>
        <v>65</v>
      </c>
      <c r="M111" s="259">
        <f>'LK 09'!H11</f>
        <v>65</v>
      </c>
      <c r="N111" s="259">
        <f>'LK 09'!I11</f>
        <v>38.975000000000001</v>
      </c>
      <c r="O111" s="260">
        <f t="shared" si="32"/>
        <v>65</v>
      </c>
      <c r="P111" s="260">
        <f t="shared" si="33"/>
        <v>232.17060000000001</v>
      </c>
      <c r="Q111" s="261">
        <f>'LK 09'!D11</f>
        <v>75</v>
      </c>
      <c r="R111" s="262">
        <f t="shared" si="35"/>
        <v>2.4300000000000002</v>
      </c>
    </row>
    <row r="112" spans="2:18" x14ac:dyDescent="0.25">
      <c r="B112" s="254">
        <v>104</v>
      </c>
      <c r="C112" s="267" t="s">
        <v>324</v>
      </c>
      <c r="D112" s="256" t="str">
        <f t="shared" si="34"/>
        <v>LK.09.10</v>
      </c>
      <c r="E112" s="256" t="s">
        <v>774</v>
      </c>
      <c r="F112" s="257">
        <v>4</v>
      </c>
      <c r="G112" s="305"/>
      <c r="H112" s="258" t="s">
        <v>664</v>
      </c>
      <c r="I112" s="258" t="s">
        <v>662</v>
      </c>
      <c r="J112" s="258" t="s">
        <v>663</v>
      </c>
      <c r="K112" s="259">
        <f>'LK 09'!F12</f>
        <v>63.195599999999999</v>
      </c>
      <c r="L112" s="259">
        <f>'LK 09'!G12</f>
        <v>65</v>
      </c>
      <c r="M112" s="259">
        <f>'LK 09'!H12</f>
        <v>65</v>
      </c>
      <c r="N112" s="259">
        <f>'LK 09'!I12</f>
        <v>34.4</v>
      </c>
      <c r="O112" s="260">
        <f t="shared" si="32"/>
        <v>65</v>
      </c>
      <c r="P112" s="260">
        <f t="shared" si="33"/>
        <v>227.59560000000002</v>
      </c>
      <c r="Q112" s="261">
        <f>'LK 09'!D12</f>
        <v>75</v>
      </c>
      <c r="R112" s="262">
        <f t="shared" si="35"/>
        <v>2.4300000000000002</v>
      </c>
    </row>
    <row r="113" spans="2:18" x14ac:dyDescent="0.25">
      <c r="B113" s="254">
        <v>105</v>
      </c>
      <c r="C113" s="267" t="s">
        <v>325</v>
      </c>
      <c r="D113" s="256" t="str">
        <f t="shared" si="34"/>
        <v>LK.09.11</v>
      </c>
      <c r="E113" s="256" t="s">
        <v>736</v>
      </c>
      <c r="F113" s="257">
        <v>4</v>
      </c>
      <c r="G113" s="305"/>
      <c r="H113" s="258" t="s">
        <v>661</v>
      </c>
      <c r="I113" s="258" t="s">
        <v>662</v>
      </c>
      <c r="J113" s="258" t="s">
        <v>663</v>
      </c>
      <c r="K113" s="259">
        <f>'LK 09'!F13</f>
        <v>72.394625349999998</v>
      </c>
      <c r="L113" s="259">
        <f>'LK 09'!G13</f>
        <v>78.589321200000001</v>
      </c>
      <c r="M113" s="259">
        <f>'LK 09'!H13</f>
        <v>78.589321200000001</v>
      </c>
      <c r="N113" s="259">
        <f>'LK 09'!I13</f>
        <v>49.160103040000003</v>
      </c>
      <c r="O113" s="260">
        <f t="shared" si="32"/>
        <v>78.589321200000001</v>
      </c>
      <c r="P113" s="260">
        <f t="shared" si="33"/>
        <v>278.73337078999998</v>
      </c>
      <c r="Q113" s="261">
        <f>'LK 09'!D13</f>
        <v>92.47</v>
      </c>
      <c r="R113" s="262">
        <f t="shared" si="35"/>
        <v>2.4300000000000002</v>
      </c>
    </row>
    <row r="114" spans="2:18" x14ac:dyDescent="0.25">
      <c r="B114" s="254">
        <v>106</v>
      </c>
      <c r="C114" s="337" t="s">
        <v>48</v>
      </c>
      <c r="D114" s="337"/>
      <c r="E114" s="337"/>
      <c r="F114" s="337"/>
      <c r="G114" s="263"/>
      <c r="H114" s="264"/>
      <c r="I114" s="264"/>
      <c r="J114" s="264"/>
      <c r="K114" s="265">
        <f>SUM(K115:K126)</f>
        <v>801.22237055000005</v>
      </c>
      <c r="L114" s="265">
        <f>SUM(L115:L126)</f>
        <v>832.01488879999999</v>
      </c>
      <c r="M114" s="265">
        <f>SUM(M115:M126)</f>
        <v>832.01488879999999</v>
      </c>
      <c r="N114" s="265">
        <f>SUM(N115:N126)</f>
        <v>480.57942319000011</v>
      </c>
      <c r="O114" s="265">
        <f>MAX(K114:N114)</f>
        <v>832.01488879999999</v>
      </c>
      <c r="P114" s="265">
        <f>SUM(P115:P126)</f>
        <v>2945.8315713400007</v>
      </c>
      <c r="Q114" s="266">
        <f>+SUM(Q115:Q126)</f>
        <v>1022.2700000000001</v>
      </c>
      <c r="R114" s="249">
        <f>+SUM(R115:R126)</f>
        <v>29.16</v>
      </c>
    </row>
    <row r="115" spans="2:18" x14ac:dyDescent="0.25">
      <c r="B115" s="254">
        <v>107</v>
      </c>
      <c r="C115" s="267" t="s">
        <v>326</v>
      </c>
      <c r="D115" s="256" t="str">
        <f>+C115</f>
        <v>LK.10.1</v>
      </c>
      <c r="E115" s="256" t="s">
        <v>775</v>
      </c>
      <c r="F115" s="257">
        <v>4</v>
      </c>
      <c r="G115" s="305" t="s">
        <v>1096</v>
      </c>
      <c r="H115" s="258" t="s">
        <v>661</v>
      </c>
      <c r="I115" s="258" t="s">
        <v>662</v>
      </c>
      <c r="J115" s="258" t="s">
        <v>681</v>
      </c>
      <c r="K115" s="259">
        <f>'LK 10'!F3</f>
        <v>93.862747650000003</v>
      </c>
      <c r="L115" s="259">
        <f>'LK 10'!G3</f>
        <v>100.9</v>
      </c>
      <c r="M115" s="259">
        <f>'LK 10'!H3</f>
        <v>100.9</v>
      </c>
      <c r="N115" s="259">
        <f>'LK 10'!I3</f>
        <v>65.223629549999998</v>
      </c>
      <c r="O115" s="260">
        <f t="shared" ref="O115:O126" si="36">+MAX(K115:N115)</f>
        <v>100.9</v>
      </c>
      <c r="P115" s="260">
        <f t="shared" ref="P115:P126" si="37">+SUM(K115:N115)</f>
        <v>360.88637720000003</v>
      </c>
      <c r="Q115" s="261">
        <f>'LK 10'!D3</f>
        <v>113.93</v>
      </c>
      <c r="R115" s="262">
        <f>0.81*3</f>
        <v>2.4300000000000002</v>
      </c>
    </row>
    <row r="116" spans="2:18" x14ac:dyDescent="0.25">
      <c r="B116" s="254">
        <v>108</v>
      </c>
      <c r="C116" s="267" t="s">
        <v>327</v>
      </c>
      <c r="D116" s="256" t="str">
        <f t="shared" ref="D116:D126" si="38">+C116</f>
        <v>LK.10.2</v>
      </c>
      <c r="E116" s="256" t="s">
        <v>776</v>
      </c>
      <c r="F116" s="257">
        <v>4</v>
      </c>
      <c r="G116" s="305"/>
      <c r="H116" s="258" t="s">
        <v>664</v>
      </c>
      <c r="I116" s="258" t="s">
        <v>665</v>
      </c>
      <c r="J116" s="258" t="s">
        <v>681</v>
      </c>
      <c r="K116" s="259">
        <f>'LK 10'!F4</f>
        <v>68.195599999999999</v>
      </c>
      <c r="L116" s="259">
        <f>'LK 10'!G4</f>
        <v>70</v>
      </c>
      <c r="M116" s="259">
        <f>'LK 10'!H4</f>
        <v>70</v>
      </c>
      <c r="N116" s="259">
        <f>'LK 10'!I4</f>
        <v>41.475000000000001</v>
      </c>
      <c r="O116" s="260">
        <f t="shared" si="36"/>
        <v>70</v>
      </c>
      <c r="P116" s="260">
        <f t="shared" si="37"/>
        <v>249.67060000000001</v>
      </c>
      <c r="Q116" s="261">
        <f>'LK 10'!D4</f>
        <v>80</v>
      </c>
      <c r="R116" s="262">
        <f t="shared" ref="R116:R126" si="39">0.81*3</f>
        <v>2.4300000000000002</v>
      </c>
    </row>
    <row r="117" spans="2:18" x14ac:dyDescent="0.25">
      <c r="B117" s="254">
        <v>109</v>
      </c>
      <c r="C117" s="267" t="s">
        <v>328</v>
      </c>
      <c r="D117" s="256" t="str">
        <f t="shared" si="38"/>
        <v>LK.10.3</v>
      </c>
      <c r="E117" s="256" t="s">
        <v>777</v>
      </c>
      <c r="F117" s="257">
        <v>4</v>
      </c>
      <c r="G117" s="305"/>
      <c r="H117" s="258" t="s">
        <v>664</v>
      </c>
      <c r="I117" s="258" t="s">
        <v>665</v>
      </c>
      <c r="J117" s="258" t="s">
        <v>681</v>
      </c>
      <c r="K117" s="259">
        <f>'LK 10'!F5</f>
        <v>68.195599999999999</v>
      </c>
      <c r="L117" s="259">
        <f>'LK 10'!G5</f>
        <v>70</v>
      </c>
      <c r="M117" s="259">
        <f>'LK 10'!H5</f>
        <v>70</v>
      </c>
      <c r="N117" s="259">
        <f>'LK 10'!I5</f>
        <v>41.475000000000001</v>
      </c>
      <c r="O117" s="260">
        <f t="shared" si="36"/>
        <v>70</v>
      </c>
      <c r="P117" s="260">
        <f t="shared" si="37"/>
        <v>249.67060000000001</v>
      </c>
      <c r="Q117" s="261">
        <f>'LK 10'!D5</f>
        <v>80</v>
      </c>
      <c r="R117" s="262">
        <f t="shared" si="39"/>
        <v>2.4300000000000002</v>
      </c>
    </row>
    <row r="118" spans="2:18" x14ac:dyDescent="0.25">
      <c r="B118" s="254">
        <v>110</v>
      </c>
      <c r="C118" s="267" t="s">
        <v>329</v>
      </c>
      <c r="D118" s="256" t="str">
        <f t="shared" si="38"/>
        <v>LK.10.4</v>
      </c>
      <c r="E118" s="256" t="s">
        <v>770</v>
      </c>
      <c r="F118" s="257">
        <v>4</v>
      </c>
      <c r="G118" s="305"/>
      <c r="H118" s="258" t="s">
        <v>664</v>
      </c>
      <c r="I118" s="258" t="s">
        <v>662</v>
      </c>
      <c r="J118" s="258" t="s">
        <v>681</v>
      </c>
      <c r="K118" s="259">
        <f>'LK 10'!F6</f>
        <v>68.195599999999999</v>
      </c>
      <c r="L118" s="259">
        <f>'LK 10'!G6</f>
        <v>70</v>
      </c>
      <c r="M118" s="259">
        <f>'LK 10'!H6</f>
        <v>70</v>
      </c>
      <c r="N118" s="259">
        <f>'LK 10'!I6</f>
        <v>36.910625000000003</v>
      </c>
      <c r="O118" s="260">
        <f t="shared" si="36"/>
        <v>70</v>
      </c>
      <c r="P118" s="260">
        <f t="shared" si="37"/>
        <v>245.10622500000002</v>
      </c>
      <c r="Q118" s="261">
        <f>'LK 10'!D6</f>
        <v>80</v>
      </c>
      <c r="R118" s="262">
        <f t="shared" si="39"/>
        <v>2.4300000000000002</v>
      </c>
    </row>
    <row r="119" spans="2:18" x14ac:dyDescent="0.25">
      <c r="B119" s="254">
        <v>111</v>
      </c>
      <c r="C119" s="267" t="s">
        <v>330</v>
      </c>
      <c r="D119" s="256" t="str">
        <f t="shared" si="38"/>
        <v>LK.10.5</v>
      </c>
      <c r="E119" s="256" t="s">
        <v>778</v>
      </c>
      <c r="F119" s="257">
        <v>4</v>
      </c>
      <c r="G119" s="305"/>
      <c r="H119" s="258" t="s">
        <v>664</v>
      </c>
      <c r="I119" s="258" t="s">
        <v>683</v>
      </c>
      <c r="J119" s="258" t="s">
        <v>681</v>
      </c>
      <c r="K119" s="259">
        <f>'LK 10'!F7</f>
        <v>68.195599999999999</v>
      </c>
      <c r="L119" s="259">
        <f>'LK 10'!G7</f>
        <v>70</v>
      </c>
      <c r="M119" s="259">
        <f>'LK 10'!H7</f>
        <v>70</v>
      </c>
      <c r="N119" s="259">
        <f>'LK 10'!I7</f>
        <v>36.725000000000001</v>
      </c>
      <c r="O119" s="260">
        <f t="shared" si="36"/>
        <v>70</v>
      </c>
      <c r="P119" s="260">
        <f t="shared" si="37"/>
        <v>244.92060000000001</v>
      </c>
      <c r="Q119" s="261">
        <f>'LK 10'!D7</f>
        <v>80</v>
      </c>
      <c r="R119" s="262">
        <f t="shared" si="39"/>
        <v>2.4300000000000002</v>
      </c>
    </row>
    <row r="120" spans="2:18" x14ac:dyDescent="0.25">
      <c r="B120" s="254">
        <v>112</v>
      </c>
      <c r="C120" s="267" t="s">
        <v>331</v>
      </c>
      <c r="D120" s="256" t="str">
        <f t="shared" si="38"/>
        <v>LK.10.6</v>
      </c>
      <c r="E120" s="256" t="s">
        <v>779</v>
      </c>
      <c r="F120" s="257">
        <v>4</v>
      </c>
      <c r="G120" s="305"/>
      <c r="H120" s="258" t="s">
        <v>661</v>
      </c>
      <c r="I120" s="258" t="s">
        <v>662</v>
      </c>
      <c r="J120" s="258" t="s">
        <v>681</v>
      </c>
      <c r="K120" s="259">
        <f>'LK 10'!F8</f>
        <v>68.415499999999994</v>
      </c>
      <c r="L120" s="259">
        <f>'LK 10'!G8</f>
        <v>70</v>
      </c>
      <c r="M120" s="259">
        <f>'LK 10'!H8</f>
        <v>70</v>
      </c>
      <c r="N120" s="259">
        <f>'LK 10'!I8</f>
        <v>36.725000000000001</v>
      </c>
      <c r="O120" s="260">
        <f t="shared" si="36"/>
        <v>70</v>
      </c>
      <c r="P120" s="260">
        <f t="shared" si="37"/>
        <v>245.1405</v>
      </c>
      <c r="Q120" s="261">
        <f>'LK 10'!D8</f>
        <v>112</v>
      </c>
      <c r="R120" s="262">
        <f t="shared" si="39"/>
        <v>2.4300000000000002</v>
      </c>
    </row>
    <row r="121" spans="2:18" x14ac:dyDescent="0.25">
      <c r="B121" s="254">
        <v>113</v>
      </c>
      <c r="C121" s="267" t="s">
        <v>332</v>
      </c>
      <c r="D121" s="256" t="str">
        <f t="shared" si="38"/>
        <v>LK.10.7</v>
      </c>
      <c r="E121" s="256" t="s">
        <v>781</v>
      </c>
      <c r="F121" s="257">
        <v>4</v>
      </c>
      <c r="G121" s="305" t="s">
        <v>1097</v>
      </c>
      <c r="H121" s="258" t="s">
        <v>661</v>
      </c>
      <c r="I121" s="258" t="s">
        <v>662</v>
      </c>
      <c r="J121" s="258" t="s">
        <v>663</v>
      </c>
      <c r="K121" s="259">
        <f>'LK 10'!F9</f>
        <v>52.66675</v>
      </c>
      <c r="L121" s="259">
        <f>'LK 10'!G9</f>
        <v>54</v>
      </c>
      <c r="M121" s="259">
        <f>'LK 10'!H9</f>
        <v>54</v>
      </c>
      <c r="N121" s="259">
        <f>'LK 10'!I9</f>
        <v>27.855</v>
      </c>
      <c r="O121" s="260">
        <f t="shared" si="36"/>
        <v>54</v>
      </c>
      <c r="P121" s="260">
        <f t="shared" si="37"/>
        <v>188.52175</v>
      </c>
      <c r="Q121" s="261">
        <f>'LK 10'!D9</f>
        <v>91</v>
      </c>
      <c r="R121" s="262">
        <f t="shared" si="39"/>
        <v>2.4300000000000002</v>
      </c>
    </row>
    <row r="122" spans="2:18" x14ac:dyDescent="0.25">
      <c r="B122" s="254">
        <v>114</v>
      </c>
      <c r="C122" s="267" t="s">
        <v>333</v>
      </c>
      <c r="D122" s="256" t="str">
        <f t="shared" si="38"/>
        <v>LK.10.8</v>
      </c>
      <c r="E122" s="256" t="s">
        <v>783</v>
      </c>
      <c r="F122" s="257">
        <v>4</v>
      </c>
      <c r="G122" s="305"/>
      <c r="H122" s="258" t="s">
        <v>664</v>
      </c>
      <c r="I122" s="258" t="s">
        <v>665</v>
      </c>
      <c r="J122" s="258" t="s">
        <v>663</v>
      </c>
      <c r="K122" s="259">
        <f>'LK 10'!F10</f>
        <v>52.445599999999999</v>
      </c>
      <c r="L122" s="259">
        <f>'LK 10'!G10</f>
        <v>54</v>
      </c>
      <c r="M122" s="259">
        <f>'LK 10'!H10</f>
        <v>54</v>
      </c>
      <c r="N122" s="259">
        <f>'LK 10'!I10</f>
        <v>28.063124999999999</v>
      </c>
      <c r="O122" s="260">
        <f t="shared" si="36"/>
        <v>54</v>
      </c>
      <c r="P122" s="260">
        <f t="shared" si="37"/>
        <v>188.50872500000003</v>
      </c>
      <c r="Q122" s="261">
        <f>'LK 10'!D10</f>
        <v>63</v>
      </c>
      <c r="R122" s="262">
        <f t="shared" si="39"/>
        <v>2.4300000000000002</v>
      </c>
    </row>
    <row r="123" spans="2:18" x14ac:dyDescent="0.25">
      <c r="B123" s="254">
        <v>115</v>
      </c>
      <c r="C123" s="267" t="s">
        <v>334</v>
      </c>
      <c r="D123" s="256" t="str">
        <f t="shared" si="38"/>
        <v>LK.10.9</v>
      </c>
      <c r="E123" s="256" t="s">
        <v>784</v>
      </c>
      <c r="F123" s="257">
        <v>4</v>
      </c>
      <c r="G123" s="305"/>
      <c r="H123" s="258" t="s">
        <v>664</v>
      </c>
      <c r="I123" s="258" t="s">
        <v>665</v>
      </c>
      <c r="J123" s="258" t="s">
        <v>663</v>
      </c>
      <c r="K123" s="259">
        <f>'LK 10'!F11</f>
        <v>52.445599999999999</v>
      </c>
      <c r="L123" s="259">
        <f>'LK 10'!G11</f>
        <v>54</v>
      </c>
      <c r="M123" s="259">
        <f>'LK 10'!H11</f>
        <v>54</v>
      </c>
      <c r="N123" s="259">
        <f>'LK 10'!I11</f>
        <v>32.152500000000003</v>
      </c>
      <c r="O123" s="260">
        <f t="shared" si="36"/>
        <v>54</v>
      </c>
      <c r="P123" s="260">
        <f t="shared" si="37"/>
        <v>192.59810000000002</v>
      </c>
      <c r="Q123" s="261">
        <f>'LK 10'!D11</f>
        <v>63</v>
      </c>
      <c r="R123" s="262">
        <f t="shared" si="39"/>
        <v>2.4300000000000002</v>
      </c>
    </row>
    <row r="124" spans="2:18" x14ac:dyDescent="0.25">
      <c r="B124" s="254">
        <v>116</v>
      </c>
      <c r="C124" s="267" t="s">
        <v>335</v>
      </c>
      <c r="D124" s="256" t="str">
        <f t="shared" si="38"/>
        <v>LK.10.10</v>
      </c>
      <c r="E124" s="256" t="s">
        <v>785</v>
      </c>
      <c r="F124" s="257">
        <v>4</v>
      </c>
      <c r="G124" s="305"/>
      <c r="H124" s="258" t="s">
        <v>664</v>
      </c>
      <c r="I124" s="258" t="s">
        <v>665</v>
      </c>
      <c r="J124" s="258" t="s">
        <v>663</v>
      </c>
      <c r="K124" s="259">
        <f>'LK 10'!F12</f>
        <v>52.445599999999999</v>
      </c>
      <c r="L124" s="259">
        <f>'LK 10'!G12</f>
        <v>54</v>
      </c>
      <c r="M124" s="259">
        <f>'LK 10'!H12</f>
        <v>54</v>
      </c>
      <c r="N124" s="259">
        <f>'LK 10'!I12</f>
        <v>32.152500000000003</v>
      </c>
      <c r="O124" s="260">
        <f t="shared" si="36"/>
        <v>54</v>
      </c>
      <c r="P124" s="260">
        <f t="shared" si="37"/>
        <v>192.59810000000002</v>
      </c>
      <c r="Q124" s="261">
        <f>'LK 10'!D12</f>
        <v>63</v>
      </c>
      <c r="R124" s="262">
        <f t="shared" si="39"/>
        <v>2.4300000000000002</v>
      </c>
    </row>
    <row r="125" spans="2:18" x14ac:dyDescent="0.25">
      <c r="B125" s="254">
        <v>117</v>
      </c>
      <c r="C125" s="267" t="s">
        <v>336</v>
      </c>
      <c r="D125" s="256" t="str">
        <f t="shared" si="38"/>
        <v>LK.10.11</v>
      </c>
      <c r="E125" s="256" t="s">
        <v>746</v>
      </c>
      <c r="F125" s="257">
        <v>4</v>
      </c>
      <c r="G125" s="305"/>
      <c r="H125" s="258" t="s">
        <v>664</v>
      </c>
      <c r="I125" s="258" t="s">
        <v>662</v>
      </c>
      <c r="J125" s="258" t="s">
        <v>663</v>
      </c>
      <c r="K125" s="259">
        <f>'LK 10'!F13</f>
        <v>52.445599999999999</v>
      </c>
      <c r="L125" s="259">
        <f>'LK 10'!G13</f>
        <v>54</v>
      </c>
      <c r="M125" s="259">
        <f>'LK 10'!H13</f>
        <v>54</v>
      </c>
      <c r="N125" s="259">
        <f>'LK 10'!I13</f>
        <v>28.063124999999999</v>
      </c>
      <c r="O125" s="260">
        <f t="shared" si="36"/>
        <v>54</v>
      </c>
      <c r="P125" s="260">
        <f t="shared" si="37"/>
        <v>188.50872500000003</v>
      </c>
      <c r="Q125" s="261">
        <f>'LK 10'!D13</f>
        <v>63</v>
      </c>
      <c r="R125" s="262">
        <f t="shared" si="39"/>
        <v>2.4300000000000002</v>
      </c>
    </row>
    <row r="126" spans="2:18" x14ac:dyDescent="0.25">
      <c r="B126" s="254">
        <v>118</v>
      </c>
      <c r="C126" s="267" t="s">
        <v>337</v>
      </c>
      <c r="D126" s="256" t="str">
        <f t="shared" si="38"/>
        <v>LK.10.12</v>
      </c>
      <c r="E126" s="256" t="s">
        <v>786</v>
      </c>
      <c r="F126" s="257">
        <v>4</v>
      </c>
      <c r="G126" s="305"/>
      <c r="H126" s="258" t="s">
        <v>661</v>
      </c>
      <c r="I126" s="258" t="s">
        <v>662</v>
      </c>
      <c r="J126" s="258" t="s">
        <v>663</v>
      </c>
      <c r="K126" s="259">
        <f>'LK 10'!F14</f>
        <v>103.7125729</v>
      </c>
      <c r="L126" s="259">
        <f>'LK 10'!G14</f>
        <v>111.1148888</v>
      </c>
      <c r="M126" s="259">
        <f>'LK 10'!H14</f>
        <v>111.1148888</v>
      </c>
      <c r="N126" s="259">
        <f>'LK 10'!I14</f>
        <v>73.758918640000005</v>
      </c>
      <c r="O126" s="260">
        <f t="shared" si="36"/>
        <v>111.1148888</v>
      </c>
      <c r="P126" s="260">
        <f t="shared" si="37"/>
        <v>399.70126914000002</v>
      </c>
      <c r="Q126" s="261">
        <f>'LK 10'!D14</f>
        <v>133.34</v>
      </c>
      <c r="R126" s="262">
        <f t="shared" si="39"/>
        <v>2.4300000000000002</v>
      </c>
    </row>
    <row r="127" spans="2:18" x14ac:dyDescent="0.25">
      <c r="B127" s="254">
        <v>119</v>
      </c>
      <c r="C127" s="337" t="s">
        <v>51</v>
      </c>
      <c r="D127" s="337"/>
      <c r="E127" s="337"/>
      <c r="F127" s="337"/>
      <c r="G127" s="263"/>
      <c r="H127" s="264"/>
      <c r="I127" s="264"/>
      <c r="J127" s="264"/>
      <c r="K127" s="265">
        <f>SUM(K128:K139)</f>
        <v>796.42724750800005</v>
      </c>
      <c r="L127" s="265">
        <f>SUM(L128:L139)</f>
        <v>830.33569246700017</v>
      </c>
      <c r="M127" s="265">
        <f>SUM(M128:M139)</f>
        <v>830.31166051700006</v>
      </c>
      <c r="N127" s="265">
        <f>SUM(N128:N139)</f>
        <v>479.37762542299998</v>
      </c>
      <c r="O127" s="265">
        <f>MAX(K127:N127)</f>
        <v>830.33569246700017</v>
      </c>
      <c r="P127" s="265">
        <f>SUM(P128:P139)</f>
        <v>2936.4522259149999</v>
      </c>
      <c r="Q127" s="266">
        <f>+SUM(Q128:Q139)</f>
        <v>1023.65</v>
      </c>
      <c r="R127" s="249">
        <f>+SUM(R128:R139)</f>
        <v>29.16</v>
      </c>
    </row>
    <row r="128" spans="2:18" x14ac:dyDescent="0.25">
      <c r="B128" s="254">
        <v>120</v>
      </c>
      <c r="C128" s="267" t="s">
        <v>338</v>
      </c>
      <c r="D128" s="256" t="str">
        <f>+C128</f>
        <v>LK.11.1</v>
      </c>
      <c r="E128" s="256" t="s">
        <v>787</v>
      </c>
      <c r="F128" s="257">
        <v>4</v>
      </c>
      <c r="G128" s="305" t="s">
        <v>1098</v>
      </c>
      <c r="H128" s="258" t="s">
        <v>661</v>
      </c>
      <c r="I128" s="258" t="s">
        <v>662</v>
      </c>
      <c r="J128" s="258" t="s">
        <v>681</v>
      </c>
      <c r="K128" s="259">
        <f>'LK 11'!F3</f>
        <v>92.016227208000004</v>
      </c>
      <c r="L128" s="259">
        <f>'LK 11'!G3</f>
        <v>98.829300716999995</v>
      </c>
      <c r="M128" s="259">
        <f>'LK 11'!H3</f>
        <v>98.829300716999995</v>
      </c>
      <c r="N128" s="259">
        <f>'LK 11'!I3</f>
        <v>66.923390623000003</v>
      </c>
      <c r="O128" s="260">
        <f t="shared" ref="O128:O139" si="40">+MAX(K128:N128)</f>
        <v>98.829300716999995</v>
      </c>
      <c r="P128" s="260">
        <f t="shared" ref="P128:P139" si="41">+SUM(K128:N128)</f>
        <v>356.59821926499995</v>
      </c>
      <c r="Q128" s="261">
        <f>'LK 11'!D3</f>
        <v>114.66</v>
      </c>
      <c r="R128" s="262">
        <f>0.81*3</f>
        <v>2.4300000000000002</v>
      </c>
    </row>
    <row r="129" spans="2:18" x14ac:dyDescent="0.25">
      <c r="B129" s="254">
        <v>121</v>
      </c>
      <c r="C129" s="267" t="s">
        <v>339</v>
      </c>
      <c r="D129" s="256" t="str">
        <f t="shared" ref="D129:D139" si="42">+C129</f>
        <v>LK.11.2</v>
      </c>
      <c r="E129" s="256" t="s">
        <v>788</v>
      </c>
      <c r="F129" s="257">
        <v>4</v>
      </c>
      <c r="G129" s="305"/>
      <c r="H129" s="258" t="s">
        <v>664</v>
      </c>
      <c r="I129" s="258" t="s">
        <v>665</v>
      </c>
      <c r="J129" s="258" t="s">
        <v>681</v>
      </c>
      <c r="K129" s="259">
        <f>'LK 11'!F4</f>
        <v>68.195599999999999</v>
      </c>
      <c r="L129" s="259">
        <f>'LK 11'!G4</f>
        <v>70</v>
      </c>
      <c r="M129" s="259">
        <f>'LK 11'!H4</f>
        <v>70</v>
      </c>
      <c r="N129" s="259">
        <f>'LK 11'!I4</f>
        <v>41.475000000000001</v>
      </c>
      <c r="O129" s="260">
        <f t="shared" si="40"/>
        <v>70</v>
      </c>
      <c r="P129" s="260">
        <f t="shared" si="41"/>
        <v>249.67060000000001</v>
      </c>
      <c r="Q129" s="261">
        <f>'LK 11'!D4</f>
        <v>80</v>
      </c>
      <c r="R129" s="262">
        <f t="shared" ref="R129:R139" si="43">0.81*3</f>
        <v>2.4300000000000002</v>
      </c>
    </row>
    <row r="130" spans="2:18" x14ac:dyDescent="0.25">
      <c r="B130" s="254">
        <v>122</v>
      </c>
      <c r="C130" s="267" t="s">
        <v>340</v>
      </c>
      <c r="D130" s="256" t="str">
        <f t="shared" si="42"/>
        <v>LK.11.3</v>
      </c>
      <c r="E130" s="256" t="s">
        <v>782</v>
      </c>
      <c r="F130" s="257">
        <v>4</v>
      </c>
      <c r="G130" s="305"/>
      <c r="H130" s="258" t="s">
        <v>664</v>
      </c>
      <c r="I130" s="258" t="s">
        <v>665</v>
      </c>
      <c r="J130" s="258" t="s">
        <v>681</v>
      </c>
      <c r="K130" s="259">
        <f>'LK 11'!F5</f>
        <v>68.195599999999999</v>
      </c>
      <c r="L130" s="259">
        <f>'LK 11'!G5</f>
        <v>70</v>
      </c>
      <c r="M130" s="259">
        <f>'LK 11'!H5</f>
        <v>70</v>
      </c>
      <c r="N130" s="259">
        <f>'LK 11'!I5</f>
        <v>41.475000000000001</v>
      </c>
      <c r="O130" s="260">
        <f t="shared" si="40"/>
        <v>70</v>
      </c>
      <c r="P130" s="260">
        <f t="shared" si="41"/>
        <v>249.67060000000001</v>
      </c>
      <c r="Q130" s="261">
        <f>'LK 11'!D5</f>
        <v>80</v>
      </c>
      <c r="R130" s="262">
        <f t="shared" si="43"/>
        <v>2.4300000000000002</v>
      </c>
    </row>
    <row r="131" spans="2:18" x14ac:dyDescent="0.25">
      <c r="B131" s="254">
        <v>123</v>
      </c>
      <c r="C131" s="267" t="s">
        <v>341</v>
      </c>
      <c r="D131" s="256" t="str">
        <f t="shared" si="42"/>
        <v>LK.11.4</v>
      </c>
      <c r="E131" s="256" t="s">
        <v>789</v>
      </c>
      <c r="F131" s="257">
        <v>4</v>
      </c>
      <c r="G131" s="305"/>
      <c r="H131" s="258" t="s">
        <v>664</v>
      </c>
      <c r="I131" s="258" t="s">
        <v>662</v>
      </c>
      <c r="J131" s="258" t="s">
        <v>681</v>
      </c>
      <c r="K131" s="259">
        <f>'LK 11'!F6</f>
        <v>68.195599999999999</v>
      </c>
      <c r="L131" s="259">
        <f>'LK 11'!G6</f>
        <v>70</v>
      </c>
      <c r="M131" s="259">
        <f>'LK 11'!H6</f>
        <v>70</v>
      </c>
      <c r="N131" s="259">
        <f>'LK 11'!I6</f>
        <v>36.910625000000003</v>
      </c>
      <c r="O131" s="260">
        <f t="shared" si="40"/>
        <v>70</v>
      </c>
      <c r="P131" s="260">
        <f t="shared" si="41"/>
        <v>245.10622500000002</v>
      </c>
      <c r="Q131" s="261">
        <f>'LK 11'!D6</f>
        <v>80</v>
      </c>
      <c r="R131" s="262">
        <f t="shared" si="43"/>
        <v>2.4300000000000002</v>
      </c>
    </row>
    <row r="132" spans="2:18" x14ac:dyDescent="0.25">
      <c r="B132" s="254">
        <v>124</v>
      </c>
      <c r="C132" s="267" t="s">
        <v>342</v>
      </c>
      <c r="D132" s="256" t="str">
        <f t="shared" si="42"/>
        <v>LK.11.5</v>
      </c>
      <c r="E132" s="256" t="s">
        <v>790</v>
      </c>
      <c r="F132" s="257">
        <v>4</v>
      </c>
      <c r="G132" s="305"/>
      <c r="H132" s="258" t="s">
        <v>664</v>
      </c>
      <c r="I132" s="258" t="s">
        <v>683</v>
      </c>
      <c r="J132" s="258" t="s">
        <v>681</v>
      </c>
      <c r="K132" s="259">
        <f>'LK 11'!F7</f>
        <v>68.195599999999999</v>
      </c>
      <c r="L132" s="259">
        <f>'LK 11'!G7</f>
        <v>70</v>
      </c>
      <c r="M132" s="259">
        <f>'LK 11'!H7</f>
        <v>70</v>
      </c>
      <c r="N132" s="259">
        <f>'LK 11'!I7</f>
        <v>36.725000000000001</v>
      </c>
      <c r="O132" s="260">
        <f t="shared" si="40"/>
        <v>70</v>
      </c>
      <c r="P132" s="260">
        <f t="shared" si="41"/>
        <v>244.92060000000001</v>
      </c>
      <c r="Q132" s="261">
        <f>'LK 11'!D7</f>
        <v>80</v>
      </c>
      <c r="R132" s="262">
        <f t="shared" si="43"/>
        <v>2.4300000000000002</v>
      </c>
    </row>
    <row r="133" spans="2:18" x14ac:dyDescent="0.25">
      <c r="B133" s="254">
        <v>125</v>
      </c>
      <c r="C133" s="267" t="s">
        <v>343</v>
      </c>
      <c r="D133" s="256" t="str">
        <f t="shared" si="42"/>
        <v>LK.11.6</v>
      </c>
      <c r="E133" s="256" t="s">
        <v>791</v>
      </c>
      <c r="F133" s="257">
        <v>4</v>
      </c>
      <c r="G133" s="305"/>
      <c r="H133" s="258" t="s">
        <v>661</v>
      </c>
      <c r="I133" s="258" t="s">
        <v>662</v>
      </c>
      <c r="J133" s="258" t="s">
        <v>681</v>
      </c>
      <c r="K133" s="259">
        <f>'LK 11'!F8</f>
        <v>68.415499999999994</v>
      </c>
      <c r="L133" s="259">
        <f>'LK 11'!G8</f>
        <v>70</v>
      </c>
      <c r="M133" s="259">
        <f>'LK 11'!H8</f>
        <v>70</v>
      </c>
      <c r="N133" s="259">
        <f>'LK 11'!I8</f>
        <v>36.725000000000001</v>
      </c>
      <c r="O133" s="260">
        <f t="shared" si="40"/>
        <v>70</v>
      </c>
      <c r="P133" s="260">
        <f t="shared" si="41"/>
        <v>245.1405</v>
      </c>
      <c r="Q133" s="261">
        <f>'LK 11'!D8</f>
        <v>112</v>
      </c>
      <c r="R133" s="262">
        <f t="shared" si="43"/>
        <v>2.4300000000000002</v>
      </c>
    </row>
    <row r="134" spans="2:18" x14ac:dyDescent="0.25">
      <c r="B134" s="254">
        <v>126</v>
      </c>
      <c r="C134" s="267" t="s">
        <v>344</v>
      </c>
      <c r="D134" s="256" t="str">
        <f t="shared" si="42"/>
        <v>LK.11.7</v>
      </c>
      <c r="E134" s="256" t="s">
        <v>792</v>
      </c>
      <c r="F134" s="257">
        <v>4</v>
      </c>
      <c r="G134" s="305" t="s">
        <v>1099</v>
      </c>
      <c r="H134" s="258" t="s">
        <v>661</v>
      </c>
      <c r="I134" s="258" t="s">
        <v>662</v>
      </c>
      <c r="J134" s="258" t="s">
        <v>663</v>
      </c>
      <c r="K134" s="259">
        <f>'LK 11'!F9</f>
        <v>52.66675</v>
      </c>
      <c r="L134" s="259">
        <f>'LK 11'!G9</f>
        <v>54.000961279999999</v>
      </c>
      <c r="M134" s="259">
        <f>'LK 11'!H9</f>
        <v>54</v>
      </c>
      <c r="N134" s="259">
        <f>'LK 11'!I9</f>
        <v>27.86</v>
      </c>
      <c r="O134" s="260">
        <f t="shared" si="40"/>
        <v>54.000961279999999</v>
      </c>
      <c r="P134" s="260">
        <f t="shared" si="41"/>
        <v>188.52771128000001</v>
      </c>
      <c r="Q134" s="261">
        <f>'LK 11'!D9</f>
        <v>91</v>
      </c>
      <c r="R134" s="262">
        <f t="shared" si="43"/>
        <v>2.4300000000000002</v>
      </c>
    </row>
    <row r="135" spans="2:18" x14ac:dyDescent="0.25">
      <c r="B135" s="254">
        <v>127</v>
      </c>
      <c r="C135" s="267" t="s">
        <v>345</v>
      </c>
      <c r="D135" s="256" t="str">
        <f t="shared" si="42"/>
        <v>LK.11.8</v>
      </c>
      <c r="E135" s="256" t="s">
        <v>794</v>
      </c>
      <c r="F135" s="257">
        <v>4</v>
      </c>
      <c r="G135" s="305"/>
      <c r="H135" s="258" t="s">
        <v>664</v>
      </c>
      <c r="I135" s="258" t="s">
        <v>665</v>
      </c>
      <c r="J135" s="258" t="s">
        <v>663</v>
      </c>
      <c r="K135" s="259">
        <f>'LK 11'!F10</f>
        <v>52.445599999999999</v>
      </c>
      <c r="L135" s="259">
        <f>'LK 11'!G10</f>
        <v>54.002883830000002</v>
      </c>
      <c r="M135" s="259">
        <f>'LK 11'!H10</f>
        <v>54</v>
      </c>
      <c r="N135" s="259">
        <f>'LK 11'!I10</f>
        <v>28.040624999999999</v>
      </c>
      <c r="O135" s="260">
        <f t="shared" si="40"/>
        <v>54.002883830000002</v>
      </c>
      <c r="P135" s="260">
        <f t="shared" si="41"/>
        <v>188.48910882999999</v>
      </c>
      <c r="Q135" s="261">
        <f>'LK 11'!D10</f>
        <v>63</v>
      </c>
      <c r="R135" s="262">
        <f t="shared" si="43"/>
        <v>2.4300000000000002</v>
      </c>
    </row>
    <row r="136" spans="2:18" x14ac:dyDescent="0.25">
      <c r="B136" s="254">
        <v>128</v>
      </c>
      <c r="C136" s="267" t="s">
        <v>346</v>
      </c>
      <c r="D136" s="256" t="str">
        <f t="shared" si="42"/>
        <v>LK.11.9</v>
      </c>
      <c r="E136" s="256" t="s">
        <v>795</v>
      </c>
      <c r="F136" s="257">
        <v>4</v>
      </c>
      <c r="G136" s="305"/>
      <c r="H136" s="258" t="s">
        <v>664</v>
      </c>
      <c r="I136" s="258" t="s">
        <v>665</v>
      </c>
      <c r="J136" s="258" t="s">
        <v>663</v>
      </c>
      <c r="K136" s="259">
        <f>'LK 11'!F11</f>
        <v>52.445599999999999</v>
      </c>
      <c r="L136" s="259">
        <f>'LK 11'!G11</f>
        <v>54.004806389999999</v>
      </c>
      <c r="M136" s="259">
        <f>'LK 11'!H11</f>
        <v>54</v>
      </c>
      <c r="N136" s="259">
        <f>'LK 11'!I11</f>
        <v>32.130000000000003</v>
      </c>
      <c r="O136" s="260">
        <f t="shared" si="40"/>
        <v>54.004806389999999</v>
      </c>
      <c r="P136" s="260">
        <f t="shared" si="41"/>
        <v>192.58040639000001</v>
      </c>
      <c r="Q136" s="261">
        <f>'LK 11'!D11</f>
        <v>63</v>
      </c>
      <c r="R136" s="262">
        <f t="shared" si="43"/>
        <v>2.4300000000000002</v>
      </c>
    </row>
    <row r="137" spans="2:18" x14ac:dyDescent="0.25">
      <c r="B137" s="254">
        <v>129</v>
      </c>
      <c r="C137" s="267" t="s">
        <v>347</v>
      </c>
      <c r="D137" s="256" t="str">
        <f t="shared" si="42"/>
        <v>LK.11.10</v>
      </c>
      <c r="E137" s="256" t="s">
        <v>796</v>
      </c>
      <c r="F137" s="257">
        <v>4</v>
      </c>
      <c r="G137" s="305"/>
      <c r="H137" s="258" t="s">
        <v>664</v>
      </c>
      <c r="I137" s="258" t="s">
        <v>665</v>
      </c>
      <c r="J137" s="258" t="s">
        <v>663</v>
      </c>
      <c r="K137" s="259">
        <f>'LK 11'!F12</f>
        <v>52.445599999999999</v>
      </c>
      <c r="L137" s="259">
        <f>'LK 11'!G12</f>
        <v>54.006728950000003</v>
      </c>
      <c r="M137" s="259">
        <f>'LK 11'!H12</f>
        <v>54</v>
      </c>
      <c r="N137" s="259">
        <f>'LK 11'!I12</f>
        <v>32.130000000000003</v>
      </c>
      <c r="O137" s="260">
        <f t="shared" si="40"/>
        <v>54.006728950000003</v>
      </c>
      <c r="P137" s="260">
        <f t="shared" si="41"/>
        <v>192.58232895</v>
      </c>
      <c r="Q137" s="261">
        <f>'LK 11'!D12</f>
        <v>63</v>
      </c>
      <c r="R137" s="262">
        <f t="shared" si="43"/>
        <v>2.4300000000000002</v>
      </c>
    </row>
    <row r="138" spans="2:18" x14ac:dyDescent="0.25">
      <c r="B138" s="254">
        <v>130</v>
      </c>
      <c r="C138" s="267" t="s">
        <v>348</v>
      </c>
      <c r="D138" s="256" t="str">
        <f t="shared" si="42"/>
        <v>LK.11.11</v>
      </c>
      <c r="E138" s="256" t="s">
        <v>747</v>
      </c>
      <c r="F138" s="257">
        <v>4</v>
      </c>
      <c r="G138" s="305"/>
      <c r="H138" s="258" t="s">
        <v>664</v>
      </c>
      <c r="I138" s="258" t="s">
        <v>662</v>
      </c>
      <c r="J138" s="258" t="s">
        <v>663</v>
      </c>
      <c r="K138" s="259">
        <f>'LK 11'!F13</f>
        <v>52.445599999999999</v>
      </c>
      <c r="L138" s="259">
        <f>'LK 11'!G13</f>
        <v>54.008651499999999</v>
      </c>
      <c r="M138" s="259">
        <f>'LK 11'!H13</f>
        <v>54</v>
      </c>
      <c r="N138" s="259">
        <f>'LK 11'!I13</f>
        <v>28.040624999999999</v>
      </c>
      <c r="O138" s="260">
        <f t="shared" si="40"/>
        <v>54.008651499999999</v>
      </c>
      <c r="P138" s="260">
        <f t="shared" si="41"/>
        <v>188.4948765</v>
      </c>
      <c r="Q138" s="261">
        <f>'LK 11'!D13</f>
        <v>63</v>
      </c>
      <c r="R138" s="262">
        <f t="shared" si="43"/>
        <v>2.4300000000000002</v>
      </c>
    </row>
    <row r="139" spans="2:18" x14ac:dyDescent="0.25">
      <c r="B139" s="254">
        <v>131</v>
      </c>
      <c r="C139" s="267" t="s">
        <v>349</v>
      </c>
      <c r="D139" s="256" t="str">
        <f t="shared" si="42"/>
        <v>LK.11.12</v>
      </c>
      <c r="E139" s="256" t="s">
        <v>797</v>
      </c>
      <c r="F139" s="257">
        <v>4</v>
      </c>
      <c r="G139" s="305"/>
      <c r="H139" s="258" t="s">
        <v>661</v>
      </c>
      <c r="I139" s="258" t="s">
        <v>662</v>
      </c>
      <c r="J139" s="258" t="s">
        <v>663</v>
      </c>
      <c r="K139" s="259">
        <f>'LK 11'!F14</f>
        <v>100.76397030000001</v>
      </c>
      <c r="L139" s="259">
        <f>'LK 11'!G14</f>
        <v>111.48235980000001</v>
      </c>
      <c r="M139" s="259">
        <f>'LK 11'!H14</f>
        <v>111.48235980000001</v>
      </c>
      <c r="N139" s="259">
        <f>'LK 11'!I14</f>
        <v>70.942359800000006</v>
      </c>
      <c r="O139" s="260">
        <f t="shared" si="40"/>
        <v>111.48235980000001</v>
      </c>
      <c r="P139" s="260">
        <f t="shared" si="41"/>
        <v>394.67104970000008</v>
      </c>
      <c r="Q139" s="261">
        <f>'LK 11'!D14</f>
        <v>133.99</v>
      </c>
      <c r="R139" s="262">
        <f t="shared" si="43"/>
        <v>2.4300000000000002</v>
      </c>
    </row>
    <row r="140" spans="2:18" x14ac:dyDescent="0.25">
      <c r="B140" s="254">
        <v>132</v>
      </c>
      <c r="C140" s="337" t="s">
        <v>54</v>
      </c>
      <c r="D140" s="337"/>
      <c r="E140" s="337"/>
      <c r="F140" s="337"/>
      <c r="G140" s="263"/>
      <c r="H140" s="264"/>
      <c r="I140" s="264"/>
      <c r="J140" s="264"/>
      <c r="K140" s="265">
        <f>SUM(K141:K152)</f>
        <v>798.1882592720001</v>
      </c>
      <c r="L140" s="265">
        <f>SUM(L141:L152)</f>
        <v>828.75790528899984</v>
      </c>
      <c r="M140" s="265">
        <f>SUM(M141:M152)</f>
        <v>828.75790528899984</v>
      </c>
      <c r="N140" s="265">
        <f>SUM(N141:N152)</f>
        <v>489.48946173500008</v>
      </c>
      <c r="O140" s="265">
        <f>MAX(K140:N140)</f>
        <v>828.75790528899984</v>
      </c>
      <c r="P140" s="265">
        <f>SUM(P141:P152)</f>
        <v>2945.1935315850005</v>
      </c>
      <c r="Q140" s="266">
        <f>+SUM(Q141:Q152)</f>
        <v>1023.38</v>
      </c>
      <c r="R140" s="249">
        <f>+SUM(R141:R152)</f>
        <v>29.16</v>
      </c>
    </row>
    <row r="141" spans="2:18" x14ac:dyDescent="0.25">
      <c r="B141" s="254">
        <v>133</v>
      </c>
      <c r="C141" s="267" t="s">
        <v>350</v>
      </c>
      <c r="D141" s="256" t="str">
        <f>+C141</f>
        <v>LK.12.1</v>
      </c>
      <c r="E141" s="256" t="s">
        <v>798</v>
      </c>
      <c r="F141" s="257">
        <v>4</v>
      </c>
      <c r="G141" s="305" t="s">
        <v>1100</v>
      </c>
      <c r="H141" s="258" t="s">
        <v>661</v>
      </c>
      <c r="I141" s="258" t="s">
        <v>662</v>
      </c>
      <c r="J141" s="258" t="s">
        <v>681</v>
      </c>
      <c r="K141" s="259">
        <f>'LK 12'!F3</f>
        <v>104.42701680000002</v>
      </c>
      <c r="L141" s="259">
        <f>'LK 12'!G3</f>
        <v>111.74701680000001</v>
      </c>
      <c r="M141" s="259">
        <f>'LK 12'!H3</f>
        <v>111.74701680000001</v>
      </c>
      <c r="N141" s="259">
        <f>'LK 12'!I3</f>
        <v>74.59701680000002</v>
      </c>
      <c r="O141" s="260">
        <f t="shared" ref="O141:O152" si="44">+MAX(K141:N141)</f>
        <v>111.74701680000001</v>
      </c>
      <c r="P141" s="260">
        <f t="shared" ref="P141:P152" si="45">+SUM(K141:N141)</f>
        <v>402.51806720000002</v>
      </c>
      <c r="Q141" s="261">
        <f>'LK 12'!D3</f>
        <v>134.46</v>
      </c>
      <c r="R141" s="262">
        <f>0.81*3</f>
        <v>2.4300000000000002</v>
      </c>
    </row>
    <row r="142" spans="2:18" x14ac:dyDescent="0.25">
      <c r="B142" s="254">
        <v>134</v>
      </c>
      <c r="C142" s="267" t="s">
        <v>351</v>
      </c>
      <c r="D142" s="256" t="str">
        <f t="shared" ref="D142:D152" si="46">+C142</f>
        <v>LK.12.2</v>
      </c>
      <c r="E142" s="256" t="s">
        <v>799</v>
      </c>
      <c r="F142" s="257">
        <v>4</v>
      </c>
      <c r="G142" s="305"/>
      <c r="H142" s="258" t="s">
        <v>664</v>
      </c>
      <c r="I142" s="258" t="s">
        <v>665</v>
      </c>
      <c r="J142" s="258" t="s">
        <v>681</v>
      </c>
      <c r="K142" s="259">
        <f>'LK 12'!F4</f>
        <v>52.4</v>
      </c>
      <c r="L142" s="259">
        <f>'LK 12'!G4</f>
        <v>54</v>
      </c>
      <c r="M142" s="259">
        <f>'LK 12'!H4</f>
        <v>54</v>
      </c>
      <c r="N142" s="259">
        <f>'LK 12'!I4</f>
        <v>28</v>
      </c>
      <c r="O142" s="260">
        <f t="shared" si="44"/>
        <v>54</v>
      </c>
      <c r="P142" s="260">
        <f t="shared" si="45"/>
        <v>188.4</v>
      </c>
      <c r="Q142" s="261">
        <f>'LK 12'!D4</f>
        <v>63</v>
      </c>
      <c r="R142" s="262">
        <f t="shared" ref="R142:R152" si="47">0.81*3</f>
        <v>2.4300000000000002</v>
      </c>
    </row>
    <row r="143" spans="2:18" x14ac:dyDescent="0.25">
      <c r="B143" s="254">
        <v>135</v>
      </c>
      <c r="C143" s="267" t="s">
        <v>352</v>
      </c>
      <c r="D143" s="256" t="str">
        <f t="shared" si="46"/>
        <v>LK.12.3</v>
      </c>
      <c r="E143" s="256" t="s">
        <v>800</v>
      </c>
      <c r="F143" s="257">
        <v>4</v>
      </c>
      <c r="G143" s="305"/>
      <c r="H143" s="258" t="s">
        <v>664</v>
      </c>
      <c r="I143" s="258" t="s">
        <v>665</v>
      </c>
      <c r="J143" s="258" t="s">
        <v>681</v>
      </c>
      <c r="K143" s="259">
        <f>'LK 12'!F5</f>
        <v>52.4</v>
      </c>
      <c r="L143" s="259">
        <f>'LK 12'!G5</f>
        <v>54</v>
      </c>
      <c r="M143" s="259">
        <f>'LK 12'!H5</f>
        <v>54</v>
      </c>
      <c r="N143" s="259">
        <f>'LK 12'!I5</f>
        <v>32.1</v>
      </c>
      <c r="O143" s="260">
        <f t="shared" si="44"/>
        <v>54</v>
      </c>
      <c r="P143" s="260">
        <f t="shared" si="45"/>
        <v>192.5</v>
      </c>
      <c r="Q143" s="261">
        <f>'LK 12'!D5</f>
        <v>63</v>
      </c>
      <c r="R143" s="262">
        <f t="shared" si="47"/>
        <v>2.4300000000000002</v>
      </c>
    </row>
    <row r="144" spans="2:18" x14ac:dyDescent="0.25">
      <c r="B144" s="254">
        <v>136</v>
      </c>
      <c r="C144" s="267" t="s">
        <v>353</v>
      </c>
      <c r="D144" s="256" t="str">
        <f t="shared" si="46"/>
        <v>LK.12.4</v>
      </c>
      <c r="E144" s="256" t="s">
        <v>801</v>
      </c>
      <c r="F144" s="257">
        <v>4</v>
      </c>
      <c r="G144" s="305"/>
      <c r="H144" s="258" t="s">
        <v>664</v>
      </c>
      <c r="I144" s="258" t="s">
        <v>662</v>
      </c>
      <c r="J144" s="258" t="s">
        <v>681</v>
      </c>
      <c r="K144" s="259">
        <f>'LK 12'!F6</f>
        <v>52.4</v>
      </c>
      <c r="L144" s="259">
        <f>'LK 12'!G6</f>
        <v>54</v>
      </c>
      <c r="M144" s="259">
        <f>'LK 12'!H6</f>
        <v>54</v>
      </c>
      <c r="N144" s="259">
        <f>'LK 12'!I6</f>
        <v>32.1</v>
      </c>
      <c r="O144" s="260">
        <f t="shared" si="44"/>
        <v>54</v>
      </c>
      <c r="P144" s="260">
        <f t="shared" si="45"/>
        <v>192.5</v>
      </c>
      <c r="Q144" s="261">
        <f>'LK 12'!D6</f>
        <v>63</v>
      </c>
      <c r="R144" s="262">
        <f t="shared" si="47"/>
        <v>2.4300000000000002</v>
      </c>
    </row>
    <row r="145" spans="2:18" x14ac:dyDescent="0.25">
      <c r="B145" s="254">
        <v>137</v>
      </c>
      <c r="C145" s="267" t="s">
        <v>354</v>
      </c>
      <c r="D145" s="256" t="str">
        <f t="shared" si="46"/>
        <v>LK.12.5</v>
      </c>
      <c r="E145" s="256" t="s">
        <v>793</v>
      </c>
      <c r="F145" s="257">
        <v>4</v>
      </c>
      <c r="G145" s="305"/>
      <c r="H145" s="258" t="s">
        <v>664</v>
      </c>
      <c r="I145" s="258" t="s">
        <v>683</v>
      </c>
      <c r="J145" s="258" t="s">
        <v>681</v>
      </c>
      <c r="K145" s="259">
        <f>'LK 12'!F7</f>
        <v>52.4</v>
      </c>
      <c r="L145" s="259">
        <f>'LK 12'!G7</f>
        <v>54</v>
      </c>
      <c r="M145" s="259">
        <f>'LK 12'!H7</f>
        <v>54</v>
      </c>
      <c r="N145" s="259">
        <f>'LK 12'!I7</f>
        <v>28</v>
      </c>
      <c r="O145" s="260">
        <f t="shared" si="44"/>
        <v>54</v>
      </c>
      <c r="P145" s="260">
        <f t="shared" si="45"/>
        <v>188.4</v>
      </c>
      <c r="Q145" s="261">
        <f>'LK 12'!D7</f>
        <v>63</v>
      </c>
      <c r="R145" s="262">
        <f t="shared" si="47"/>
        <v>2.4300000000000002</v>
      </c>
    </row>
    <row r="146" spans="2:18" x14ac:dyDescent="0.25">
      <c r="B146" s="254">
        <v>138</v>
      </c>
      <c r="C146" s="267" t="s">
        <v>355</v>
      </c>
      <c r="D146" s="256" t="str">
        <f t="shared" si="46"/>
        <v>LK.12.6</v>
      </c>
      <c r="E146" s="256" t="s">
        <v>802</v>
      </c>
      <c r="F146" s="257">
        <v>4</v>
      </c>
      <c r="G146" s="305"/>
      <c r="H146" s="258" t="s">
        <v>661</v>
      </c>
      <c r="I146" s="258" t="s">
        <v>662</v>
      </c>
      <c r="J146" s="258" t="s">
        <v>681</v>
      </c>
      <c r="K146" s="259">
        <f>'LK 12'!F8</f>
        <v>52.67</v>
      </c>
      <c r="L146" s="259">
        <f>'LK 12'!G8</f>
        <v>54</v>
      </c>
      <c r="M146" s="259">
        <f>'LK 12'!H8</f>
        <v>54</v>
      </c>
      <c r="N146" s="259">
        <f>'LK 12'!I8</f>
        <v>27.85</v>
      </c>
      <c r="O146" s="260">
        <f t="shared" si="44"/>
        <v>54</v>
      </c>
      <c r="P146" s="260">
        <f t="shared" si="45"/>
        <v>188.52</v>
      </c>
      <c r="Q146" s="261">
        <f>'LK 12'!D8</f>
        <v>91</v>
      </c>
      <c r="R146" s="262">
        <f t="shared" si="47"/>
        <v>2.4300000000000002</v>
      </c>
    </row>
    <row r="147" spans="2:18" x14ac:dyDescent="0.25">
      <c r="B147" s="254">
        <v>139</v>
      </c>
      <c r="C147" s="267" t="s">
        <v>356</v>
      </c>
      <c r="D147" s="256" t="str">
        <f t="shared" si="46"/>
        <v>LK.12.7</v>
      </c>
      <c r="E147" s="256" t="s">
        <v>803</v>
      </c>
      <c r="F147" s="257">
        <v>4</v>
      </c>
      <c r="G147" s="305" t="s">
        <v>1101</v>
      </c>
      <c r="H147" s="258" t="s">
        <v>661</v>
      </c>
      <c r="I147" s="258" t="s">
        <v>662</v>
      </c>
      <c r="J147" s="258" t="s">
        <v>663</v>
      </c>
      <c r="K147" s="259">
        <f>'LK 12'!F9</f>
        <v>68.0655</v>
      </c>
      <c r="L147" s="259">
        <f>'LK 12'!G9</f>
        <v>69.650000000000006</v>
      </c>
      <c r="M147" s="259">
        <f>'LK 12'!H9</f>
        <v>69.650000000000006</v>
      </c>
      <c r="N147" s="259">
        <f>'LK 12'!I9</f>
        <v>37.75</v>
      </c>
      <c r="O147" s="260">
        <f t="shared" si="44"/>
        <v>69.650000000000006</v>
      </c>
      <c r="P147" s="260">
        <f t="shared" si="45"/>
        <v>245.11550000000003</v>
      </c>
      <c r="Q147" s="261">
        <f>'LK 12'!D9</f>
        <v>111.65</v>
      </c>
      <c r="R147" s="262">
        <f t="shared" si="47"/>
        <v>2.4300000000000002</v>
      </c>
    </row>
    <row r="148" spans="2:18" x14ac:dyDescent="0.25">
      <c r="B148" s="254">
        <v>140</v>
      </c>
      <c r="C148" s="267" t="s">
        <v>357</v>
      </c>
      <c r="D148" s="256" t="str">
        <f t="shared" si="46"/>
        <v>LK.12.8</v>
      </c>
      <c r="E148" s="256" t="s">
        <v>804</v>
      </c>
      <c r="F148" s="257">
        <v>4</v>
      </c>
      <c r="G148" s="305"/>
      <c r="H148" s="258" t="s">
        <v>664</v>
      </c>
      <c r="I148" s="258" t="s">
        <v>665</v>
      </c>
      <c r="J148" s="258" t="s">
        <v>663</v>
      </c>
      <c r="K148" s="259">
        <f>'LK 12'!F10</f>
        <v>67.845600000000005</v>
      </c>
      <c r="L148" s="259">
        <f>'LK 12'!G10</f>
        <v>69.650000000000006</v>
      </c>
      <c r="M148" s="259">
        <f>'LK 12'!H10</f>
        <v>69.650000000000006</v>
      </c>
      <c r="N148" s="259">
        <f>'LK 12'!I10</f>
        <v>37.75</v>
      </c>
      <c r="O148" s="260">
        <f t="shared" si="44"/>
        <v>69.650000000000006</v>
      </c>
      <c r="P148" s="260">
        <f t="shared" si="45"/>
        <v>244.89560000000003</v>
      </c>
      <c r="Q148" s="261">
        <f>'LK 12'!D10</f>
        <v>79.75</v>
      </c>
      <c r="R148" s="262">
        <f t="shared" si="47"/>
        <v>2.4300000000000002</v>
      </c>
    </row>
    <row r="149" spans="2:18" x14ac:dyDescent="0.25">
      <c r="B149" s="254">
        <v>141</v>
      </c>
      <c r="C149" s="267" t="s">
        <v>358</v>
      </c>
      <c r="D149" s="256" t="str">
        <f t="shared" si="46"/>
        <v>LK.12.9</v>
      </c>
      <c r="E149" s="256" t="s">
        <v>805</v>
      </c>
      <c r="F149" s="257">
        <v>4</v>
      </c>
      <c r="G149" s="305"/>
      <c r="H149" s="258" t="s">
        <v>664</v>
      </c>
      <c r="I149" s="258" t="s">
        <v>665</v>
      </c>
      <c r="J149" s="258" t="s">
        <v>663</v>
      </c>
      <c r="K149" s="259">
        <f>'LK 12'!F11</f>
        <v>67.845600000000005</v>
      </c>
      <c r="L149" s="259">
        <f>'LK 12'!G11</f>
        <v>69.650000000000006</v>
      </c>
      <c r="M149" s="259">
        <f>'LK 12'!H11</f>
        <v>69.650000000000006</v>
      </c>
      <c r="N149" s="259">
        <f>'LK 12'!I11</f>
        <v>37.935625000000002</v>
      </c>
      <c r="O149" s="260">
        <f t="shared" si="44"/>
        <v>69.650000000000006</v>
      </c>
      <c r="P149" s="260">
        <f t="shared" si="45"/>
        <v>245.08122500000002</v>
      </c>
      <c r="Q149" s="261">
        <f>'LK 12'!D11</f>
        <v>79.75</v>
      </c>
      <c r="R149" s="262">
        <f t="shared" si="47"/>
        <v>2.4300000000000002</v>
      </c>
    </row>
    <row r="150" spans="2:18" x14ac:dyDescent="0.25">
      <c r="B150" s="254">
        <v>142</v>
      </c>
      <c r="C150" s="267" t="s">
        <v>359</v>
      </c>
      <c r="D150" s="256" t="str">
        <f t="shared" si="46"/>
        <v>LK.12.10</v>
      </c>
      <c r="E150" s="256" t="s">
        <v>806</v>
      </c>
      <c r="F150" s="257">
        <v>4</v>
      </c>
      <c r="G150" s="305"/>
      <c r="H150" s="258" t="s">
        <v>664</v>
      </c>
      <c r="I150" s="258" t="s">
        <v>665</v>
      </c>
      <c r="J150" s="258" t="s">
        <v>663</v>
      </c>
      <c r="K150" s="259">
        <f>'LK 12'!F12</f>
        <v>67.845600000000005</v>
      </c>
      <c r="L150" s="259">
        <f>'LK 12'!G12</f>
        <v>69.650000000000006</v>
      </c>
      <c r="M150" s="259">
        <f>'LK 12'!H12</f>
        <v>69.650000000000006</v>
      </c>
      <c r="N150" s="259">
        <f>'LK 12'!I12</f>
        <v>42.55</v>
      </c>
      <c r="O150" s="260">
        <f t="shared" si="44"/>
        <v>69.650000000000006</v>
      </c>
      <c r="P150" s="260">
        <f t="shared" si="45"/>
        <v>249.69560000000001</v>
      </c>
      <c r="Q150" s="261">
        <f>'LK 12'!D12</f>
        <v>79.75</v>
      </c>
      <c r="R150" s="262">
        <f t="shared" si="47"/>
        <v>2.4300000000000002</v>
      </c>
    </row>
    <row r="151" spans="2:18" x14ac:dyDescent="0.25">
      <c r="B151" s="254">
        <v>143</v>
      </c>
      <c r="C151" s="267" t="s">
        <v>360</v>
      </c>
      <c r="D151" s="256" t="str">
        <f t="shared" si="46"/>
        <v>LK.12.11</v>
      </c>
      <c r="E151" s="256" t="s">
        <v>807</v>
      </c>
      <c r="F151" s="257">
        <v>4</v>
      </c>
      <c r="G151" s="305"/>
      <c r="H151" s="258" t="s">
        <v>664</v>
      </c>
      <c r="I151" s="258" t="s">
        <v>662</v>
      </c>
      <c r="J151" s="258" t="s">
        <v>663</v>
      </c>
      <c r="K151" s="259">
        <f>'LK 12'!F13</f>
        <v>67.845600000000005</v>
      </c>
      <c r="L151" s="259">
        <f>'LK 12'!G13</f>
        <v>69.650000000000006</v>
      </c>
      <c r="M151" s="259">
        <f>'LK 12'!H13</f>
        <v>69.650000000000006</v>
      </c>
      <c r="N151" s="259">
        <f>'LK 12'!I13</f>
        <v>42.55</v>
      </c>
      <c r="O151" s="260">
        <f t="shared" si="44"/>
        <v>69.650000000000006</v>
      </c>
      <c r="P151" s="260">
        <f t="shared" si="45"/>
        <v>249.69560000000001</v>
      </c>
      <c r="Q151" s="261">
        <f>'LK 12'!D13</f>
        <v>79.75</v>
      </c>
      <c r="R151" s="262">
        <f t="shared" si="47"/>
        <v>2.4300000000000002</v>
      </c>
    </row>
    <row r="152" spans="2:18" x14ac:dyDescent="0.25">
      <c r="B152" s="254">
        <v>144</v>
      </c>
      <c r="C152" s="267" t="s">
        <v>361</v>
      </c>
      <c r="D152" s="256" t="str">
        <f t="shared" si="46"/>
        <v>LK.12.12</v>
      </c>
      <c r="E152" s="256" t="s">
        <v>808</v>
      </c>
      <c r="F152" s="257">
        <v>4</v>
      </c>
      <c r="G152" s="305"/>
      <c r="H152" s="258" t="s">
        <v>661</v>
      </c>
      <c r="I152" s="258" t="s">
        <v>662</v>
      </c>
      <c r="J152" s="258" t="s">
        <v>663</v>
      </c>
      <c r="K152" s="259">
        <f>'LK 12'!F14</f>
        <v>92.043342472000006</v>
      </c>
      <c r="L152" s="259">
        <f>'LK 12'!G14</f>
        <v>98.760888488999996</v>
      </c>
      <c r="M152" s="259">
        <f>'LK 12'!H14</f>
        <v>98.760888488999996</v>
      </c>
      <c r="N152" s="259">
        <f>'LK 12'!I14</f>
        <v>68.306819934999993</v>
      </c>
      <c r="O152" s="260">
        <f t="shared" si="44"/>
        <v>98.760888488999996</v>
      </c>
      <c r="P152" s="260">
        <f t="shared" si="45"/>
        <v>357.87193938500002</v>
      </c>
      <c r="Q152" s="261">
        <f>'LK 12'!D14</f>
        <v>115.27</v>
      </c>
      <c r="R152" s="262">
        <f t="shared" si="47"/>
        <v>2.4300000000000002</v>
      </c>
    </row>
    <row r="153" spans="2:18" x14ac:dyDescent="0.25">
      <c r="B153" s="254">
        <v>145</v>
      </c>
      <c r="C153" s="337" t="s">
        <v>57</v>
      </c>
      <c r="D153" s="337"/>
      <c r="E153" s="337"/>
      <c r="F153" s="337"/>
      <c r="G153" s="263"/>
      <c r="H153" s="264"/>
      <c r="I153" s="264"/>
      <c r="J153" s="264"/>
      <c r="K153" s="265">
        <f>SUM(K154:K161)</f>
        <v>615.30297279999991</v>
      </c>
      <c r="L153" s="265">
        <f>SUM(L154:L161)</f>
        <v>642.2127428</v>
      </c>
      <c r="M153" s="265">
        <f>SUM(M154:M161)</f>
        <v>642.2127428</v>
      </c>
      <c r="N153" s="265">
        <f>SUM(N154:N161)</f>
        <v>392.04809280000006</v>
      </c>
      <c r="O153" s="265">
        <f>MAX(K153:N153)</f>
        <v>642.2127428</v>
      </c>
      <c r="P153" s="265">
        <f>SUM(P154:P161)</f>
        <v>2291.7765512000001</v>
      </c>
      <c r="Q153" s="266">
        <f>+SUM(Q154:Q161)</f>
        <v>817.51</v>
      </c>
      <c r="R153" s="249">
        <f>+SUM(R154:R161)</f>
        <v>19.440000000000001</v>
      </c>
    </row>
    <row r="154" spans="2:18" x14ac:dyDescent="0.25">
      <c r="B154" s="254">
        <v>146</v>
      </c>
      <c r="C154" s="267" t="s">
        <v>362</v>
      </c>
      <c r="D154" s="256" t="str">
        <f>+C154</f>
        <v>LK.13.1</v>
      </c>
      <c r="E154" s="256" t="s">
        <v>809</v>
      </c>
      <c r="F154" s="257">
        <v>4</v>
      </c>
      <c r="G154" s="305" t="s">
        <v>1102</v>
      </c>
      <c r="H154" s="258" t="s">
        <v>661</v>
      </c>
      <c r="I154" s="258" t="s">
        <v>662</v>
      </c>
      <c r="J154" s="258" t="s">
        <v>681</v>
      </c>
      <c r="K154" s="259">
        <f>'LK 13'!F3</f>
        <v>75.851600000000005</v>
      </c>
      <c r="L154" s="259">
        <f>'LK 13'!G3</f>
        <v>78</v>
      </c>
      <c r="M154" s="259">
        <f>'LK 13'!H3</f>
        <v>78</v>
      </c>
      <c r="N154" s="259">
        <f>'LK 13'!I3</f>
        <v>41.07</v>
      </c>
      <c r="O154" s="260">
        <f t="shared" ref="O154:O161" si="48">+MAX(K154:N154)</f>
        <v>78</v>
      </c>
      <c r="P154" s="260">
        <f t="shared" ref="P154:P161" si="49">+SUM(K154:N154)</f>
        <v>272.92160000000001</v>
      </c>
      <c r="Q154" s="261">
        <f>'LK 13'!D3</f>
        <v>120</v>
      </c>
      <c r="R154" s="262">
        <f>0.81*3</f>
        <v>2.4300000000000002</v>
      </c>
    </row>
    <row r="155" spans="2:18" x14ac:dyDescent="0.25">
      <c r="B155" s="254">
        <v>147</v>
      </c>
      <c r="C155" s="267" t="s">
        <v>363</v>
      </c>
      <c r="D155" s="256" t="str">
        <f t="shared" ref="D155:D161" si="50">+C155</f>
        <v>LK.13.2</v>
      </c>
      <c r="E155" s="256" t="s">
        <v>810</v>
      </c>
      <c r="F155" s="257">
        <v>4</v>
      </c>
      <c r="G155" s="305"/>
      <c r="H155" s="258" t="s">
        <v>664</v>
      </c>
      <c r="I155" s="258" t="s">
        <v>665</v>
      </c>
      <c r="J155" s="258" t="s">
        <v>681</v>
      </c>
      <c r="K155" s="259">
        <f>'LK 13'!F4</f>
        <v>75.760750000000002</v>
      </c>
      <c r="L155" s="259">
        <f>'LK 13'!G4</f>
        <v>78</v>
      </c>
      <c r="M155" s="259">
        <f>'LK 13'!H4</f>
        <v>78</v>
      </c>
      <c r="N155" s="259">
        <f>'LK 13'!I4</f>
        <v>46.77</v>
      </c>
      <c r="O155" s="260">
        <f t="shared" si="48"/>
        <v>78</v>
      </c>
      <c r="P155" s="260">
        <f t="shared" si="49"/>
        <v>278.53075000000001</v>
      </c>
      <c r="Q155" s="261">
        <f>'LK 13'!D4</f>
        <v>90</v>
      </c>
      <c r="R155" s="262">
        <f t="shared" ref="R155:R161" si="51">0.81*3</f>
        <v>2.4300000000000002</v>
      </c>
    </row>
    <row r="156" spans="2:18" x14ac:dyDescent="0.25">
      <c r="B156" s="254">
        <v>148</v>
      </c>
      <c r="C156" s="267" t="s">
        <v>364</v>
      </c>
      <c r="D156" s="256" t="str">
        <f t="shared" si="50"/>
        <v>LK.13.3</v>
      </c>
      <c r="E156" s="256" t="s">
        <v>811</v>
      </c>
      <c r="F156" s="257">
        <v>4</v>
      </c>
      <c r="G156" s="305"/>
      <c r="H156" s="258" t="s">
        <v>664</v>
      </c>
      <c r="I156" s="258" t="s">
        <v>665</v>
      </c>
      <c r="J156" s="258" t="s">
        <v>681</v>
      </c>
      <c r="K156" s="259">
        <f>'LK 13'!F5</f>
        <v>75.760750000000002</v>
      </c>
      <c r="L156" s="259">
        <f>'LK 13'!G5</f>
        <v>78</v>
      </c>
      <c r="M156" s="259">
        <f>'LK 13'!H5</f>
        <v>78</v>
      </c>
      <c r="N156" s="259">
        <f>'LK 13'!I5</f>
        <v>46.77</v>
      </c>
      <c r="O156" s="260">
        <f t="shared" si="48"/>
        <v>78</v>
      </c>
      <c r="P156" s="260">
        <f t="shared" si="49"/>
        <v>278.53075000000001</v>
      </c>
      <c r="Q156" s="261">
        <f>'LK 13'!D5</f>
        <v>90</v>
      </c>
      <c r="R156" s="262">
        <f t="shared" si="51"/>
        <v>2.4300000000000002</v>
      </c>
    </row>
    <row r="157" spans="2:18" x14ac:dyDescent="0.25">
      <c r="B157" s="254">
        <v>149</v>
      </c>
      <c r="C157" s="267" t="s">
        <v>365</v>
      </c>
      <c r="D157" s="256" t="str">
        <f t="shared" si="50"/>
        <v>LK.13.4</v>
      </c>
      <c r="E157" s="256" t="s">
        <v>812</v>
      </c>
      <c r="F157" s="257">
        <v>4</v>
      </c>
      <c r="G157" s="305"/>
      <c r="H157" s="258" t="s">
        <v>661</v>
      </c>
      <c r="I157" s="258" t="s">
        <v>662</v>
      </c>
      <c r="J157" s="258" t="s">
        <v>681</v>
      </c>
      <c r="K157" s="259">
        <f>'LK 13'!F6</f>
        <v>84.773740000000004</v>
      </c>
      <c r="L157" s="259">
        <f>'LK 13'!G6</f>
        <v>91.516409999999993</v>
      </c>
      <c r="M157" s="259">
        <f>'LK 13'!H6</f>
        <v>91.516409999999993</v>
      </c>
      <c r="N157" s="259">
        <f>'LK 13'!I6</f>
        <v>58.728450000000002</v>
      </c>
      <c r="O157" s="260">
        <f t="shared" si="48"/>
        <v>91.516409999999993</v>
      </c>
      <c r="P157" s="260">
        <f t="shared" si="49"/>
        <v>326.53501</v>
      </c>
      <c r="Q157" s="261">
        <f>'LK 13'!D6</f>
        <v>109.07</v>
      </c>
      <c r="R157" s="262">
        <f t="shared" si="51"/>
        <v>2.4300000000000002</v>
      </c>
    </row>
    <row r="158" spans="2:18" x14ac:dyDescent="0.25">
      <c r="B158" s="254">
        <v>150</v>
      </c>
      <c r="C158" s="267" t="s">
        <v>366</v>
      </c>
      <c r="D158" s="256" t="str">
        <f t="shared" si="50"/>
        <v>LK.13.5</v>
      </c>
      <c r="E158" s="256" t="s">
        <v>813</v>
      </c>
      <c r="F158" s="257">
        <v>4</v>
      </c>
      <c r="G158" s="305" t="s">
        <v>1103</v>
      </c>
      <c r="H158" s="258" t="s">
        <v>661</v>
      </c>
      <c r="I158" s="258" t="s">
        <v>662</v>
      </c>
      <c r="J158" s="258" t="s">
        <v>663</v>
      </c>
      <c r="K158" s="259">
        <f>'LK 13'!F7</f>
        <v>113.34943279999999</v>
      </c>
      <c r="L158" s="259">
        <f>'LK 13'!G7</f>
        <v>121.69633279999999</v>
      </c>
      <c r="M158" s="259">
        <f>'LK 13'!H7</f>
        <v>121.69633279999999</v>
      </c>
      <c r="N158" s="259">
        <f>'LK 13'!I7</f>
        <v>86.339892799999987</v>
      </c>
      <c r="O158" s="260">
        <f t="shared" si="48"/>
        <v>121.69633279999999</v>
      </c>
      <c r="P158" s="260">
        <f t="shared" si="49"/>
        <v>443.08199119999995</v>
      </c>
      <c r="Q158" s="261">
        <f>'LK 13'!D7</f>
        <v>153.44</v>
      </c>
      <c r="R158" s="262">
        <f t="shared" si="51"/>
        <v>2.4300000000000002</v>
      </c>
    </row>
    <row r="159" spans="2:18" x14ac:dyDescent="0.25">
      <c r="B159" s="254">
        <v>151</v>
      </c>
      <c r="C159" s="267" t="s">
        <v>367</v>
      </c>
      <c r="D159" s="256" t="str">
        <f t="shared" si="50"/>
        <v>LK.13.6</v>
      </c>
      <c r="E159" s="256" t="s">
        <v>815</v>
      </c>
      <c r="F159" s="257">
        <v>4</v>
      </c>
      <c r="G159" s="305"/>
      <c r="H159" s="258" t="s">
        <v>664</v>
      </c>
      <c r="I159" s="258" t="s">
        <v>665</v>
      </c>
      <c r="J159" s="258" t="s">
        <v>663</v>
      </c>
      <c r="K159" s="259">
        <f>'LK 13'!F8</f>
        <v>63.195599999999999</v>
      </c>
      <c r="L159" s="259">
        <f>'LK 13'!G8</f>
        <v>65</v>
      </c>
      <c r="M159" s="259">
        <f>'LK 13'!H8</f>
        <v>65</v>
      </c>
      <c r="N159" s="259">
        <f>'LK 13'!I8</f>
        <v>38.975000000000001</v>
      </c>
      <c r="O159" s="260">
        <f t="shared" si="48"/>
        <v>65</v>
      </c>
      <c r="P159" s="260">
        <f t="shared" si="49"/>
        <v>232.17060000000001</v>
      </c>
      <c r="Q159" s="261">
        <f>'LK 13'!D8</f>
        <v>75</v>
      </c>
      <c r="R159" s="262">
        <f t="shared" si="51"/>
        <v>2.4300000000000002</v>
      </c>
    </row>
    <row r="160" spans="2:18" x14ac:dyDescent="0.25">
      <c r="B160" s="254">
        <v>152</v>
      </c>
      <c r="C160" s="267" t="s">
        <v>368</v>
      </c>
      <c r="D160" s="256" t="str">
        <f t="shared" si="50"/>
        <v>LK.13.7</v>
      </c>
      <c r="E160" s="256" t="s">
        <v>816</v>
      </c>
      <c r="F160" s="257">
        <v>4</v>
      </c>
      <c r="G160" s="305"/>
      <c r="H160" s="258" t="s">
        <v>664</v>
      </c>
      <c r="I160" s="258" t="s">
        <v>665</v>
      </c>
      <c r="J160" s="258" t="s">
        <v>663</v>
      </c>
      <c r="K160" s="259">
        <f>'LK 13'!F9</f>
        <v>63.195599999999999</v>
      </c>
      <c r="L160" s="259">
        <f>'LK 13'!G9</f>
        <v>65</v>
      </c>
      <c r="M160" s="259">
        <f>'LK 13'!H9</f>
        <v>65</v>
      </c>
      <c r="N160" s="259">
        <f>'LK 13'!I9</f>
        <v>38.975000000000001</v>
      </c>
      <c r="O160" s="260">
        <f t="shared" si="48"/>
        <v>65</v>
      </c>
      <c r="P160" s="260">
        <f t="shared" si="49"/>
        <v>232.17060000000001</v>
      </c>
      <c r="Q160" s="261">
        <f>'LK 13'!D9</f>
        <v>75</v>
      </c>
      <c r="R160" s="262">
        <f t="shared" si="51"/>
        <v>2.4300000000000002</v>
      </c>
    </row>
    <row r="161" spans="2:18" x14ac:dyDescent="0.25">
      <c r="B161" s="254">
        <v>153</v>
      </c>
      <c r="C161" s="267" t="s">
        <v>369</v>
      </c>
      <c r="D161" s="256" t="str">
        <f t="shared" si="50"/>
        <v>LK.13.8</v>
      </c>
      <c r="E161" s="256" t="s">
        <v>768</v>
      </c>
      <c r="F161" s="257">
        <v>4</v>
      </c>
      <c r="G161" s="305"/>
      <c r="H161" s="258" t="s">
        <v>661</v>
      </c>
      <c r="I161" s="258" t="s">
        <v>662</v>
      </c>
      <c r="J161" s="258" t="s">
        <v>663</v>
      </c>
      <c r="K161" s="259">
        <f>'LK 13'!F10</f>
        <v>63.415500000000002</v>
      </c>
      <c r="L161" s="259">
        <f>'LK 13'!G10</f>
        <v>65</v>
      </c>
      <c r="M161" s="259">
        <f>'LK 13'!H10</f>
        <v>65</v>
      </c>
      <c r="N161" s="259">
        <f>'LK 13'!I10</f>
        <v>34.419750000000001</v>
      </c>
      <c r="O161" s="260">
        <f t="shared" si="48"/>
        <v>65</v>
      </c>
      <c r="P161" s="260">
        <f t="shared" si="49"/>
        <v>227.83525</v>
      </c>
      <c r="Q161" s="261">
        <f>'LK 13'!D10</f>
        <v>105</v>
      </c>
      <c r="R161" s="262">
        <f t="shared" si="51"/>
        <v>2.4300000000000002</v>
      </c>
    </row>
    <row r="162" spans="2:18" x14ac:dyDescent="0.25">
      <c r="B162" s="254">
        <v>154</v>
      </c>
      <c r="C162" s="337" t="s">
        <v>60</v>
      </c>
      <c r="D162" s="337"/>
      <c r="E162" s="337"/>
      <c r="F162" s="337"/>
      <c r="G162" s="263"/>
      <c r="H162" s="264"/>
      <c r="I162" s="264"/>
      <c r="J162" s="264"/>
      <c r="K162" s="265">
        <f>SUM(K163:K170)</f>
        <v>585.36278620000007</v>
      </c>
      <c r="L162" s="265">
        <f>SUM(L163:L170)</f>
        <v>611.26278619999994</v>
      </c>
      <c r="M162" s="265">
        <f>SUM(M163:M170)</f>
        <v>611.26278619999994</v>
      </c>
      <c r="N162" s="265">
        <f>SUM(N163:N170)</f>
        <v>372.16278620000003</v>
      </c>
      <c r="O162" s="265">
        <f>MAX(K162:N162)</f>
        <v>611.26278619999994</v>
      </c>
      <c r="P162" s="265">
        <f>SUM(P163:P170)</f>
        <v>2180.0511448000002</v>
      </c>
      <c r="Q162" s="266">
        <f>+SUM(Q163:Q170)</f>
        <v>787.53</v>
      </c>
      <c r="R162" s="249">
        <f>+SUM(R163:R170)</f>
        <v>19.440000000000001</v>
      </c>
    </row>
    <row r="163" spans="2:18" x14ac:dyDescent="0.25">
      <c r="B163" s="254">
        <v>155</v>
      </c>
      <c r="C163" s="267" t="s">
        <v>370</v>
      </c>
      <c r="D163" s="256" t="str">
        <f>+C163</f>
        <v>LK.14.1</v>
      </c>
      <c r="E163" s="256" t="s">
        <v>817</v>
      </c>
      <c r="F163" s="257">
        <v>4</v>
      </c>
      <c r="G163" s="305" t="s">
        <v>1104</v>
      </c>
      <c r="H163" s="258" t="s">
        <v>661</v>
      </c>
      <c r="I163" s="258" t="s">
        <v>662</v>
      </c>
      <c r="J163" s="258" t="s">
        <v>681</v>
      </c>
      <c r="K163" s="259">
        <f>'LK 14'!F3</f>
        <v>68.400000000000006</v>
      </c>
      <c r="L163" s="259">
        <f>'LK 14'!G3</f>
        <v>70</v>
      </c>
      <c r="M163" s="259">
        <f>'LK 14'!H3</f>
        <v>70</v>
      </c>
      <c r="N163" s="259">
        <f>'LK 14'!I3</f>
        <v>36.9</v>
      </c>
      <c r="O163" s="260">
        <f t="shared" ref="O163:O170" si="52">+MAX(K163:N163)</f>
        <v>70</v>
      </c>
      <c r="P163" s="260">
        <f t="shared" ref="P163:P170" si="53">+SUM(K163:N163)</f>
        <v>245.3</v>
      </c>
      <c r="Q163" s="261">
        <f>'LK 14'!D3</f>
        <v>112</v>
      </c>
      <c r="R163" s="262">
        <f>0.81*3</f>
        <v>2.4300000000000002</v>
      </c>
    </row>
    <row r="164" spans="2:18" x14ac:dyDescent="0.25">
      <c r="B164" s="254">
        <v>156</v>
      </c>
      <c r="C164" s="267" t="s">
        <v>371</v>
      </c>
      <c r="D164" s="256" t="str">
        <f t="shared" ref="D164:D170" si="54">+C164</f>
        <v>LK.14.2</v>
      </c>
      <c r="E164" s="256" t="s">
        <v>814</v>
      </c>
      <c r="F164" s="257">
        <v>4</v>
      </c>
      <c r="G164" s="305"/>
      <c r="H164" s="258" t="s">
        <v>664</v>
      </c>
      <c r="I164" s="258" t="s">
        <v>665</v>
      </c>
      <c r="J164" s="258" t="s">
        <v>681</v>
      </c>
      <c r="K164" s="259">
        <f>'LK 14'!F4</f>
        <v>68.400000000000006</v>
      </c>
      <c r="L164" s="259">
        <f>'LK 14'!G4</f>
        <v>70</v>
      </c>
      <c r="M164" s="259">
        <f>'LK 14'!H4</f>
        <v>70</v>
      </c>
      <c r="N164" s="259">
        <f>'LK 14'!I4</f>
        <v>41.5</v>
      </c>
      <c r="O164" s="260">
        <f t="shared" si="52"/>
        <v>70</v>
      </c>
      <c r="P164" s="260">
        <f t="shared" si="53"/>
        <v>249.9</v>
      </c>
      <c r="Q164" s="261">
        <f>'LK 14'!D4</f>
        <v>80</v>
      </c>
      <c r="R164" s="262">
        <f t="shared" ref="R164:R170" si="55">0.81*3</f>
        <v>2.4300000000000002</v>
      </c>
    </row>
    <row r="165" spans="2:18" x14ac:dyDescent="0.25">
      <c r="B165" s="254">
        <v>157</v>
      </c>
      <c r="C165" s="267" t="s">
        <v>372</v>
      </c>
      <c r="D165" s="256" t="str">
        <f t="shared" si="54"/>
        <v>LK.14.3</v>
      </c>
      <c r="E165" s="256" t="s">
        <v>818</v>
      </c>
      <c r="F165" s="257">
        <v>4</v>
      </c>
      <c r="G165" s="305"/>
      <c r="H165" s="258" t="s">
        <v>664</v>
      </c>
      <c r="I165" s="258" t="s">
        <v>665</v>
      </c>
      <c r="J165" s="258" t="s">
        <v>681</v>
      </c>
      <c r="K165" s="259">
        <f>'LK 14'!F5</f>
        <v>68.2</v>
      </c>
      <c r="L165" s="259">
        <f>'LK 14'!G5</f>
        <v>70</v>
      </c>
      <c r="M165" s="259">
        <f>'LK 14'!H5</f>
        <v>70</v>
      </c>
      <c r="N165" s="259">
        <f>'LK 14'!I5</f>
        <v>41.5</v>
      </c>
      <c r="O165" s="260">
        <f t="shared" si="52"/>
        <v>70</v>
      </c>
      <c r="P165" s="260">
        <f t="shared" si="53"/>
        <v>249.7</v>
      </c>
      <c r="Q165" s="261">
        <f>'LK 14'!D5</f>
        <v>80</v>
      </c>
      <c r="R165" s="262">
        <f t="shared" si="55"/>
        <v>2.4300000000000002</v>
      </c>
    </row>
    <row r="166" spans="2:18" x14ac:dyDescent="0.25">
      <c r="B166" s="254">
        <v>158</v>
      </c>
      <c r="C166" s="267" t="s">
        <v>373</v>
      </c>
      <c r="D166" s="256" t="str">
        <f t="shared" si="54"/>
        <v>LK.14.4</v>
      </c>
      <c r="E166" s="256" t="s">
        <v>819</v>
      </c>
      <c r="F166" s="257">
        <v>4</v>
      </c>
      <c r="G166" s="305"/>
      <c r="H166" s="258" t="s">
        <v>661</v>
      </c>
      <c r="I166" s="258" t="s">
        <v>662</v>
      </c>
      <c r="J166" s="258" t="s">
        <v>681</v>
      </c>
      <c r="K166" s="259">
        <f>'LK 14'!F6</f>
        <v>111.17355500000001</v>
      </c>
      <c r="L166" s="259">
        <f>'LK 14'!G6</f>
        <v>119.573555</v>
      </c>
      <c r="M166" s="259">
        <f>'LK 14'!H6</f>
        <v>119.573555</v>
      </c>
      <c r="N166" s="259">
        <f>'LK 14'!I6</f>
        <v>81.673555000000007</v>
      </c>
      <c r="O166" s="260">
        <f t="shared" si="52"/>
        <v>119.573555</v>
      </c>
      <c r="P166" s="260">
        <f t="shared" si="53"/>
        <v>431.99422000000004</v>
      </c>
      <c r="Q166" s="261">
        <f>'LK 14'!D6</f>
        <v>149.15</v>
      </c>
      <c r="R166" s="262">
        <f t="shared" si="55"/>
        <v>2.4300000000000002</v>
      </c>
    </row>
    <row r="167" spans="2:18" x14ac:dyDescent="0.25">
      <c r="B167" s="254">
        <v>159</v>
      </c>
      <c r="C167" s="267" t="s">
        <v>374</v>
      </c>
      <c r="D167" s="256" t="str">
        <f t="shared" si="54"/>
        <v>LK.14.5</v>
      </c>
      <c r="E167" s="256" t="s">
        <v>821</v>
      </c>
      <c r="F167" s="257">
        <v>4</v>
      </c>
      <c r="G167" s="305" t="s">
        <v>1105</v>
      </c>
      <c r="H167" s="258" t="s">
        <v>661</v>
      </c>
      <c r="I167" s="258" t="s">
        <v>662</v>
      </c>
      <c r="J167" s="258" t="s">
        <v>663</v>
      </c>
      <c r="K167" s="259">
        <f>'LK 14'!F7</f>
        <v>111.68923119999999</v>
      </c>
      <c r="L167" s="259">
        <f>'LK 14'!G7</f>
        <v>119.68923119999999</v>
      </c>
      <c r="M167" s="259">
        <f>'LK 14'!H7</f>
        <v>119.68923119999999</v>
      </c>
      <c r="N167" s="259">
        <f>'LK 14'!I7</f>
        <v>78.489231200000006</v>
      </c>
      <c r="O167" s="260">
        <f t="shared" si="52"/>
        <v>119.68923119999999</v>
      </c>
      <c r="P167" s="260">
        <f t="shared" si="53"/>
        <v>429.55692479999999</v>
      </c>
      <c r="Q167" s="261">
        <f>'LK 14'!D7</f>
        <v>149.38</v>
      </c>
      <c r="R167" s="262">
        <f t="shared" si="55"/>
        <v>2.4300000000000002</v>
      </c>
    </row>
    <row r="168" spans="2:18" x14ac:dyDescent="0.25">
      <c r="B168" s="254">
        <v>160</v>
      </c>
      <c r="C168" s="267" t="s">
        <v>375</v>
      </c>
      <c r="D168" s="256" t="str">
        <f t="shared" si="54"/>
        <v>LK.14.6</v>
      </c>
      <c r="E168" s="256" t="s">
        <v>823</v>
      </c>
      <c r="F168" s="257">
        <v>4</v>
      </c>
      <c r="G168" s="305"/>
      <c r="H168" s="258" t="s">
        <v>664</v>
      </c>
      <c r="I168" s="258" t="s">
        <v>665</v>
      </c>
      <c r="J168" s="258" t="s">
        <v>663</v>
      </c>
      <c r="K168" s="259">
        <f>'LK 14'!F8</f>
        <v>52.4</v>
      </c>
      <c r="L168" s="259">
        <f>'LK 14'!G8</f>
        <v>54</v>
      </c>
      <c r="M168" s="259">
        <f>'LK 14'!H8</f>
        <v>54</v>
      </c>
      <c r="N168" s="259">
        <f>'LK 14'!I8</f>
        <v>32.1</v>
      </c>
      <c r="O168" s="260">
        <f t="shared" si="52"/>
        <v>54</v>
      </c>
      <c r="P168" s="260">
        <f t="shared" si="53"/>
        <v>192.5</v>
      </c>
      <c r="Q168" s="261">
        <f>'LK 14'!D8</f>
        <v>63</v>
      </c>
      <c r="R168" s="262">
        <f t="shared" si="55"/>
        <v>2.4300000000000002</v>
      </c>
    </row>
    <row r="169" spans="2:18" x14ac:dyDescent="0.25">
      <c r="B169" s="254">
        <v>161</v>
      </c>
      <c r="C169" s="267" t="s">
        <v>376</v>
      </c>
      <c r="D169" s="256" t="str">
        <f t="shared" si="54"/>
        <v>LK.14.7</v>
      </c>
      <c r="E169" s="256" t="s">
        <v>824</v>
      </c>
      <c r="F169" s="257">
        <v>4</v>
      </c>
      <c r="G169" s="305"/>
      <c r="H169" s="258" t="s">
        <v>664</v>
      </c>
      <c r="I169" s="258" t="s">
        <v>665</v>
      </c>
      <c r="J169" s="258" t="s">
        <v>663</v>
      </c>
      <c r="K169" s="259">
        <f>'LK 14'!F9</f>
        <v>52.4</v>
      </c>
      <c r="L169" s="259">
        <f>'LK 14'!G9</f>
        <v>54</v>
      </c>
      <c r="M169" s="259">
        <f>'LK 14'!H9</f>
        <v>54</v>
      </c>
      <c r="N169" s="259">
        <f>'LK 14'!I9</f>
        <v>32.1</v>
      </c>
      <c r="O169" s="260">
        <f t="shared" si="52"/>
        <v>54</v>
      </c>
      <c r="P169" s="260">
        <f t="shared" si="53"/>
        <v>192.5</v>
      </c>
      <c r="Q169" s="261">
        <f>'LK 14'!D9</f>
        <v>63</v>
      </c>
      <c r="R169" s="262">
        <f t="shared" si="55"/>
        <v>2.4300000000000002</v>
      </c>
    </row>
    <row r="170" spans="2:18" x14ac:dyDescent="0.25">
      <c r="B170" s="254">
        <v>162</v>
      </c>
      <c r="C170" s="267" t="s">
        <v>377</v>
      </c>
      <c r="D170" s="256" t="str">
        <f t="shared" si="54"/>
        <v>LK.14.8</v>
      </c>
      <c r="E170" s="256" t="s">
        <v>780</v>
      </c>
      <c r="F170" s="257">
        <v>4</v>
      </c>
      <c r="G170" s="305"/>
      <c r="H170" s="258" t="s">
        <v>661</v>
      </c>
      <c r="I170" s="258" t="s">
        <v>662</v>
      </c>
      <c r="J170" s="258" t="s">
        <v>663</v>
      </c>
      <c r="K170" s="259">
        <f>'LK 14'!F10</f>
        <v>52.7</v>
      </c>
      <c r="L170" s="259">
        <f>'LK 14'!G10</f>
        <v>54</v>
      </c>
      <c r="M170" s="259">
        <f>'LK 14'!H10</f>
        <v>54</v>
      </c>
      <c r="N170" s="259">
        <f>'LK 14'!I10</f>
        <v>27.9</v>
      </c>
      <c r="O170" s="260">
        <f t="shared" si="52"/>
        <v>54</v>
      </c>
      <c r="P170" s="260">
        <f t="shared" si="53"/>
        <v>188.6</v>
      </c>
      <c r="Q170" s="261">
        <f>'LK 14'!D10</f>
        <v>91</v>
      </c>
      <c r="R170" s="262">
        <f t="shared" si="55"/>
        <v>2.4300000000000002</v>
      </c>
    </row>
    <row r="171" spans="2:18" x14ac:dyDescent="0.25">
      <c r="B171" s="254">
        <v>163</v>
      </c>
      <c r="C171" s="337" t="s">
        <v>63</v>
      </c>
      <c r="D171" s="337"/>
      <c r="E171" s="337"/>
      <c r="F171" s="337"/>
      <c r="G171" s="263"/>
      <c r="H171" s="264"/>
      <c r="I171" s="264"/>
      <c r="J171" s="264"/>
      <c r="K171" s="265">
        <f>SUM(K172:K179)</f>
        <v>583.36422009600005</v>
      </c>
      <c r="L171" s="265">
        <f>SUM(L172:L179)</f>
        <v>609.30128009600003</v>
      </c>
      <c r="M171" s="265">
        <f>SUM(M172:M179)</f>
        <v>609.30128009600003</v>
      </c>
      <c r="N171" s="265">
        <f>SUM(N172:N179)</f>
        <v>373.77039009600003</v>
      </c>
      <c r="O171" s="265">
        <f>MAX(K171:N171)</f>
        <v>609.30128009600003</v>
      </c>
      <c r="P171" s="265">
        <f>SUM(P172:P179)</f>
        <v>2175.7371703839999</v>
      </c>
      <c r="Q171" s="266">
        <f>+SUM(Q172:Q179)</f>
        <v>783.66000000000008</v>
      </c>
      <c r="R171" s="249">
        <f>+SUM(R172:R179)</f>
        <v>19.440000000000001</v>
      </c>
    </row>
    <row r="172" spans="2:18" x14ac:dyDescent="0.25">
      <c r="B172" s="254">
        <v>164</v>
      </c>
      <c r="C172" s="267" t="s">
        <v>378</v>
      </c>
      <c r="D172" s="256" t="str">
        <f>+C172</f>
        <v>LK.15.1</v>
      </c>
      <c r="E172" s="256" t="s">
        <v>822</v>
      </c>
      <c r="F172" s="257">
        <v>4</v>
      </c>
      <c r="G172" s="305" t="s">
        <v>1106</v>
      </c>
      <c r="H172" s="258" t="s">
        <v>661</v>
      </c>
      <c r="I172" s="258" t="s">
        <v>662</v>
      </c>
      <c r="J172" s="258" t="s">
        <v>681</v>
      </c>
      <c r="K172" s="259">
        <f>'LK 15'!F3</f>
        <v>68.416749999999993</v>
      </c>
      <c r="L172" s="259">
        <f>'LK 15'!G3</f>
        <v>70</v>
      </c>
      <c r="M172" s="259">
        <f>'LK 15'!H3</f>
        <v>70</v>
      </c>
      <c r="N172" s="259">
        <f>'LK 15'!I3</f>
        <v>36.910629999999998</v>
      </c>
      <c r="O172" s="260">
        <f t="shared" ref="O172:O179" si="56">+MAX(K172:N172)</f>
        <v>70</v>
      </c>
      <c r="P172" s="260">
        <f t="shared" ref="P172:P179" si="57">+SUM(K172:N172)</f>
        <v>245.32737999999998</v>
      </c>
      <c r="Q172" s="261">
        <f>'LK 15'!D3</f>
        <v>112</v>
      </c>
      <c r="R172" s="262">
        <f>0.81*3</f>
        <v>2.4300000000000002</v>
      </c>
    </row>
    <row r="173" spans="2:18" x14ac:dyDescent="0.25">
      <c r="B173" s="254">
        <v>165</v>
      </c>
      <c r="C173" s="267" t="s">
        <v>379</v>
      </c>
      <c r="D173" s="256" t="str">
        <f t="shared" ref="D173:D179" si="58">+C173</f>
        <v>LK.15.2</v>
      </c>
      <c r="E173" s="256" t="s">
        <v>825</v>
      </c>
      <c r="F173" s="257">
        <v>4</v>
      </c>
      <c r="G173" s="305"/>
      <c r="H173" s="258" t="s">
        <v>664</v>
      </c>
      <c r="I173" s="258" t="s">
        <v>665</v>
      </c>
      <c r="J173" s="258" t="s">
        <v>681</v>
      </c>
      <c r="K173" s="259">
        <f>'LK 15'!F4</f>
        <v>68.435789999999997</v>
      </c>
      <c r="L173" s="259">
        <f>'LK 15'!G4</f>
        <v>70</v>
      </c>
      <c r="M173" s="259">
        <f>'LK 15'!H4</f>
        <v>70</v>
      </c>
      <c r="N173" s="259">
        <f>'LK 15'!I4</f>
        <v>41.475000000000001</v>
      </c>
      <c r="O173" s="260">
        <f t="shared" si="56"/>
        <v>70</v>
      </c>
      <c r="P173" s="260">
        <f t="shared" si="57"/>
        <v>249.91078999999999</v>
      </c>
      <c r="Q173" s="261">
        <f>'LK 15'!D4</f>
        <v>80</v>
      </c>
      <c r="R173" s="262">
        <f t="shared" ref="R173:R179" si="59">0.81*3</f>
        <v>2.4300000000000002</v>
      </c>
    </row>
    <row r="174" spans="2:18" x14ac:dyDescent="0.25">
      <c r="B174" s="254">
        <v>166</v>
      </c>
      <c r="C174" s="267" t="s">
        <v>380</v>
      </c>
      <c r="D174" s="256" t="str">
        <f t="shared" si="58"/>
        <v>LK.15.3</v>
      </c>
      <c r="E174" s="256" t="s">
        <v>826</v>
      </c>
      <c r="F174" s="257">
        <v>4</v>
      </c>
      <c r="G174" s="305"/>
      <c r="H174" s="258" t="s">
        <v>664</v>
      </c>
      <c r="I174" s="258" t="s">
        <v>665</v>
      </c>
      <c r="J174" s="258" t="s">
        <v>681</v>
      </c>
      <c r="K174" s="259">
        <f>'LK 15'!F5</f>
        <v>68.186700000000002</v>
      </c>
      <c r="L174" s="259">
        <f>'LK 15'!G5</f>
        <v>70</v>
      </c>
      <c r="M174" s="259">
        <f>'LK 15'!H5</f>
        <v>70</v>
      </c>
      <c r="N174" s="259">
        <f>'LK 15'!I5</f>
        <v>41.475000000000001</v>
      </c>
      <c r="O174" s="260">
        <f t="shared" si="56"/>
        <v>70</v>
      </c>
      <c r="P174" s="260">
        <f t="shared" si="57"/>
        <v>249.6617</v>
      </c>
      <c r="Q174" s="261">
        <f>'LK 15'!D5</f>
        <v>80</v>
      </c>
      <c r="R174" s="262">
        <f t="shared" si="59"/>
        <v>2.4300000000000002</v>
      </c>
    </row>
    <row r="175" spans="2:18" x14ac:dyDescent="0.25">
      <c r="B175" s="254">
        <v>167</v>
      </c>
      <c r="C175" s="267" t="s">
        <v>381</v>
      </c>
      <c r="D175" s="256" t="str">
        <f t="shared" si="58"/>
        <v>LK.15.4</v>
      </c>
      <c r="E175" s="256" t="s">
        <v>827</v>
      </c>
      <c r="F175" s="257">
        <v>4</v>
      </c>
      <c r="G175" s="305"/>
      <c r="H175" s="258" t="s">
        <v>661</v>
      </c>
      <c r="I175" s="258" t="s">
        <v>662</v>
      </c>
      <c r="J175" s="258" t="s">
        <v>681</v>
      </c>
      <c r="K175" s="259">
        <f>'LK 15'!F6</f>
        <v>110.15892636800001</v>
      </c>
      <c r="L175" s="259">
        <f>'LK 15'!G6</f>
        <v>118.53522636800001</v>
      </c>
      <c r="M175" s="259">
        <f>'LK 15'!H6</f>
        <v>118.53522636800001</v>
      </c>
      <c r="N175" s="259">
        <f>'LK 15'!I6</f>
        <v>80.643706368000011</v>
      </c>
      <c r="O175" s="260">
        <f t="shared" si="56"/>
        <v>118.53522636800001</v>
      </c>
      <c r="P175" s="260">
        <f t="shared" si="57"/>
        <v>427.87308547200007</v>
      </c>
      <c r="Q175" s="261">
        <f>'LK 15'!D6</f>
        <v>147.10400000000001</v>
      </c>
      <c r="R175" s="262">
        <f t="shared" si="59"/>
        <v>2.4300000000000002</v>
      </c>
    </row>
    <row r="176" spans="2:18" x14ac:dyDescent="0.25">
      <c r="B176" s="254">
        <v>168</v>
      </c>
      <c r="C176" s="267" t="s">
        <v>382</v>
      </c>
      <c r="D176" s="256" t="str">
        <f t="shared" si="58"/>
        <v>LK.15.5</v>
      </c>
      <c r="E176" s="256" t="s">
        <v>829</v>
      </c>
      <c r="F176" s="257">
        <v>4</v>
      </c>
      <c r="G176" s="305" t="s">
        <v>1107</v>
      </c>
      <c r="H176" s="258" t="s">
        <v>661</v>
      </c>
      <c r="I176" s="258" t="s">
        <v>662</v>
      </c>
      <c r="J176" s="258" t="s">
        <v>663</v>
      </c>
      <c r="K176" s="259">
        <f>'LK 15'!F7</f>
        <v>110.66605372800001</v>
      </c>
      <c r="L176" s="259">
        <f>'LK 15'!G7</f>
        <v>118.766053728</v>
      </c>
      <c r="M176" s="259">
        <f>'LK 15'!H7</f>
        <v>118.766053728</v>
      </c>
      <c r="N176" s="259">
        <f>'LK 15'!I7</f>
        <v>81.166053728000009</v>
      </c>
      <c r="O176" s="260">
        <f t="shared" si="56"/>
        <v>118.766053728</v>
      </c>
      <c r="P176" s="260">
        <f t="shared" si="57"/>
        <v>429.36421491200002</v>
      </c>
      <c r="Q176" s="261">
        <f>'LK 15'!D7</f>
        <v>147.55600000000001</v>
      </c>
      <c r="R176" s="262">
        <f t="shared" si="59"/>
        <v>2.4300000000000002</v>
      </c>
    </row>
    <row r="177" spans="2:18" x14ac:dyDescent="0.25">
      <c r="B177" s="254">
        <v>169</v>
      </c>
      <c r="C177" s="267" t="s">
        <v>383</v>
      </c>
      <c r="D177" s="256" t="str">
        <f t="shared" si="58"/>
        <v>LK.15.6</v>
      </c>
      <c r="E177" s="256" t="s">
        <v>831</v>
      </c>
      <c r="F177" s="257">
        <v>4</v>
      </c>
      <c r="G177" s="305"/>
      <c r="H177" s="258" t="s">
        <v>664</v>
      </c>
      <c r="I177" s="258" t="s">
        <v>665</v>
      </c>
      <c r="J177" s="258" t="s">
        <v>663</v>
      </c>
      <c r="K177" s="259">
        <f>'LK 15'!F8</f>
        <v>52.4</v>
      </c>
      <c r="L177" s="259">
        <f>'LK 15'!G8</f>
        <v>54</v>
      </c>
      <c r="M177" s="259">
        <f>'LK 15'!H8</f>
        <v>54</v>
      </c>
      <c r="N177" s="259">
        <f>'LK 15'!I8</f>
        <v>32.1</v>
      </c>
      <c r="O177" s="260">
        <f t="shared" si="56"/>
        <v>54</v>
      </c>
      <c r="P177" s="260">
        <f t="shared" si="57"/>
        <v>192.5</v>
      </c>
      <c r="Q177" s="261">
        <f>'LK 15'!D8</f>
        <v>63</v>
      </c>
      <c r="R177" s="262">
        <f t="shared" si="59"/>
        <v>2.4300000000000002</v>
      </c>
    </row>
    <row r="178" spans="2:18" x14ac:dyDescent="0.25">
      <c r="B178" s="254">
        <v>170</v>
      </c>
      <c r="C178" s="267" t="s">
        <v>384</v>
      </c>
      <c r="D178" s="256" t="str">
        <f t="shared" si="58"/>
        <v>LK.15.7</v>
      </c>
      <c r="E178" s="256" t="s">
        <v>832</v>
      </c>
      <c r="F178" s="257">
        <v>4</v>
      </c>
      <c r="G178" s="305"/>
      <c r="H178" s="258" t="s">
        <v>664</v>
      </c>
      <c r="I178" s="258" t="s">
        <v>665</v>
      </c>
      <c r="J178" s="258" t="s">
        <v>663</v>
      </c>
      <c r="K178" s="259">
        <f>'LK 15'!F9</f>
        <v>52.4</v>
      </c>
      <c r="L178" s="259">
        <f>'LK 15'!G9</f>
        <v>54</v>
      </c>
      <c r="M178" s="259">
        <f>'LK 15'!H9</f>
        <v>54</v>
      </c>
      <c r="N178" s="259">
        <f>'LK 15'!I9</f>
        <v>32.1</v>
      </c>
      <c r="O178" s="260">
        <f t="shared" si="56"/>
        <v>54</v>
      </c>
      <c r="P178" s="260">
        <f t="shared" si="57"/>
        <v>192.5</v>
      </c>
      <c r="Q178" s="261">
        <f>'LK 15'!D9</f>
        <v>63</v>
      </c>
      <c r="R178" s="262">
        <f t="shared" si="59"/>
        <v>2.4300000000000002</v>
      </c>
    </row>
    <row r="179" spans="2:18" x14ac:dyDescent="0.25">
      <c r="B179" s="254">
        <v>171</v>
      </c>
      <c r="C179" s="267" t="s">
        <v>385</v>
      </c>
      <c r="D179" s="256" t="str">
        <f t="shared" si="58"/>
        <v>LK.15.8</v>
      </c>
      <c r="E179" s="256" t="s">
        <v>833</v>
      </c>
      <c r="F179" s="257">
        <v>4</v>
      </c>
      <c r="G179" s="305"/>
      <c r="H179" s="258" t="s">
        <v>661</v>
      </c>
      <c r="I179" s="258" t="s">
        <v>662</v>
      </c>
      <c r="J179" s="258" t="s">
        <v>663</v>
      </c>
      <c r="K179" s="259">
        <f>'LK 15'!F10</f>
        <v>52.7</v>
      </c>
      <c r="L179" s="259">
        <f>'LK 15'!G10</f>
        <v>54</v>
      </c>
      <c r="M179" s="259">
        <f>'LK 15'!H10</f>
        <v>54</v>
      </c>
      <c r="N179" s="259">
        <f>'LK 15'!I10</f>
        <v>27.9</v>
      </c>
      <c r="O179" s="260">
        <f t="shared" si="56"/>
        <v>54</v>
      </c>
      <c r="P179" s="260">
        <f t="shared" si="57"/>
        <v>188.6</v>
      </c>
      <c r="Q179" s="261">
        <f>'LK 15'!D10</f>
        <v>91</v>
      </c>
      <c r="R179" s="262">
        <f t="shared" si="59"/>
        <v>2.4300000000000002</v>
      </c>
    </row>
    <row r="180" spans="2:18" x14ac:dyDescent="0.25">
      <c r="B180" s="254">
        <v>172</v>
      </c>
      <c r="C180" s="337" t="s">
        <v>66</v>
      </c>
      <c r="D180" s="337"/>
      <c r="E180" s="337"/>
      <c r="F180" s="337"/>
      <c r="G180" s="263"/>
      <c r="H180" s="264"/>
      <c r="I180" s="264"/>
      <c r="J180" s="264"/>
      <c r="K180" s="265">
        <f>SUM(K181:K188)</f>
        <v>579.26223999999991</v>
      </c>
      <c r="L180" s="265">
        <f>SUM(L181:L188)</f>
        <v>605.38200000000006</v>
      </c>
      <c r="M180" s="265">
        <f>SUM(M181:M188)</f>
        <v>605.38200000000006</v>
      </c>
      <c r="N180" s="265">
        <f>SUM(N181:N188)</f>
        <v>373.49018000000001</v>
      </c>
      <c r="O180" s="265">
        <f>MAX(K180:N180)</f>
        <v>605.38200000000006</v>
      </c>
      <c r="P180" s="265">
        <f>SUM(P181:P188)</f>
        <v>2163.5164200000004</v>
      </c>
      <c r="Q180" s="266">
        <f>+SUM(Q181:Q188)</f>
        <v>778.30000000000007</v>
      </c>
      <c r="R180" s="249">
        <f>+SUM(R181:R188)</f>
        <v>19.440000000000001</v>
      </c>
    </row>
    <row r="181" spans="2:18" x14ac:dyDescent="0.25">
      <c r="B181" s="254">
        <v>173</v>
      </c>
      <c r="C181" s="267" t="s">
        <v>386</v>
      </c>
      <c r="D181" s="256" t="str">
        <f>+C181</f>
        <v>LK.16.1</v>
      </c>
      <c r="E181" s="256" t="s">
        <v>834</v>
      </c>
      <c r="F181" s="257">
        <v>4</v>
      </c>
      <c r="G181" s="305" t="s">
        <v>1108</v>
      </c>
      <c r="H181" s="258" t="s">
        <v>661</v>
      </c>
      <c r="I181" s="258" t="s">
        <v>662</v>
      </c>
      <c r="J181" s="258" t="s">
        <v>681</v>
      </c>
      <c r="K181" s="259">
        <f>'LK 16'!F3</f>
        <v>52.7</v>
      </c>
      <c r="L181" s="259">
        <f>'LK 16'!G3</f>
        <v>54</v>
      </c>
      <c r="M181" s="259">
        <f>'LK 16'!H3</f>
        <v>54</v>
      </c>
      <c r="N181" s="259">
        <f>'LK 16'!I3</f>
        <v>27.9</v>
      </c>
      <c r="O181" s="260">
        <f t="shared" ref="O181:O188" si="60">+MAX(K181:N181)</f>
        <v>54</v>
      </c>
      <c r="P181" s="260">
        <f t="shared" ref="P181:P188" si="61">+SUM(K181:N181)</f>
        <v>188.6</v>
      </c>
      <c r="Q181" s="261">
        <f>'LK 16'!D3</f>
        <v>91</v>
      </c>
      <c r="R181" s="262">
        <f>0.81*3</f>
        <v>2.4300000000000002</v>
      </c>
    </row>
    <row r="182" spans="2:18" x14ac:dyDescent="0.25">
      <c r="B182" s="254">
        <v>174</v>
      </c>
      <c r="C182" s="267" t="s">
        <v>387</v>
      </c>
      <c r="D182" s="256" t="str">
        <f t="shared" ref="D182:D188" si="62">+C182</f>
        <v>LK.16.2</v>
      </c>
      <c r="E182" s="256" t="s">
        <v>835</v>
      </c>
      <c r="F182" s="257">
        <v>4</v>
      </c>
      <c r="G182" s="305"/>
      <c r="H182" s="258" t="s">
        <v>664</v>
      </c>
      <c r="I182" s="258" t="s">
        <v>665</v>
      </c>
      <c r="J182" s="258" t="s">
        <v>681</v>
      </c>
      <c r="K182" s="259">
        <f>'LK 16'!F4</f>
        <v>52.4</v>
      </c>
      <c r="L182" s="259">
        <f>'LK 16'!G4</f>
        <v>54</v>
      </c>
      <c r="M182" s="259">
        <f>'LK 16'!H4</f>
        <v>54</v>
      </c>
      <c r="N182" s="259">
        <f>'LK 16'!I4</f>
        <v>32.1</v>
      </c>
      <c r="O182" s="260">
        <f t="shared" si="60"/>
        <v>54</v>
      </c>
      <c r="P182" s="260">
        <f t="shared" si="61"/>
        <v>192.5</v>
      </c>
      <c r="Q182" s="261">
        <f>'LK 16'!D4</f>
        <v>63</v>
      </c>
      <c r="R182" s="262">
        <f t="shared" ref="R182:R188" si="63">0.81*3</f>
        <v>2.4300000000000002</v>
      </c>
    </row>
    <row r="183" spans="2:18" x14ac:dyDescent="0.25">
      <c r="B183" s="254">
        <v>175</v>
      </c>
      <c r="C183" s="267" t="s">
        <v>388</v>
      </c>
      <c r="D183" s="256" t="str">
        <f t="shared" si="62"/>
        <v>LK.16.3</v>
      </c>
      <c r="E183" s="256" t="s">
        <v>830</v>
      </c>
      <c r="F183" s="257">
        <v>4</v>
      </c>
      <c r="G183" s="305"/>
      <c r="H183" s="258" t="s">
        <v>664</v>
      </c>
      <c r="I183" s="258" t="s">
        <v>665</v>
      </c>
      <c r="J183" s="258" t="s">
        <v>681</v>
      </c>
      <c r="K183" s="259">
        <f>'LK 16'!F5</f>
        <v>52.4</v>
      </c>
      <c r="L183" s="259">
        <f>'LK 16'!G5</f>
        <v>54</v>
      </c>
      <c r="M183" s="259">
        <f>'LK 16'!H5</f>
        <v>54</v>
      </c>
      <c r="N183" s="259">
        <f>'LK 16'!I5</f>
        <v>32.1</v>
      </c>
      <c r="O183" s="260">
        <f t="shared" si="60"/>
        <v>54</v>
      </c>
      <c r="P183" s="260">
        <f t="shared" si="61"/>
        <v>192.5</v>
      </c>
      <c r="Q183" s="261">
        <f>'LK 16'!D5</f>
        <v>63</v>
      </c>
      <c r="R183" s="262">
        <f t="shared" si="63"/>
        <v>2.4300000000000002</v>
      </c>
    </row>
    <row r="184" spans="2:18" x14ac:dyDescent="0.25">
      <c r="B184" s="254">
        <v>176</v>
      </c>
      <c r="C184" s="267" t="s">
        <v>389</v>
      </c>
      <c r="D184" s="256" t="str">
        <f t="shared" si="62"/>
        <v>LK.16.4</v>
      </c>
      <c r="E184" s="256" t="s">
        <v>836</v>
      </c>
      <c r="F184" s="257">
        <v>4</v>
      </c>
      <c r="G184" s="305"/>
      <c r="H184" s="258" t="s">
        <v>661</v>
      </c>
      <c r="I184" s="258" t="s">
        <v>662</v>
      </c>
      <c r="J184" s="258" t="s">
        <v>681</v>
      </c>
      <c r="K184" s="259">
        <f>'LK 16'!F6</f>
        <v>110.07408000000001</v>
      </c>
      <c r="L184" s="259">
        <f>'LK 16'!G6</f>
        <v>118.17408</v>
      </c>
      <c r="M184" s="259">
        <f>'LK 16'!H6</f>
        <v>118.17408</v>
      </c>
      <c r="N184" s="259">
        <f>'LK 16'!I6</f>
        <v>80.474080000000015</v>
      </c>
      <c r="O184" s="260">
        <f t="shared" si="60"/>
        <v>118.17408</v>
      </c>
      <c r="P184" s="260">
        <f t="shared" si="61"/>
        <v>426.89632</v>
      </c>
      <c r="Q184" s="261">
        <f>'LK 16'!D6</f>
        <v>146.4</v>
      </c>
      <c r="R184" s="262">
        <f t="shared" si="63"/>
        <v>2.4300000000000002</v>
      </c>
    </row>
    <row r="185" spans="2:18" x14ac:dyDescent="0.25">
      <c r="B185" s="254">
        <v>177</v>
      </c>
      <c r="C185" s="267" t="s">
        <v>390</v>
      </c>
      <c r="D185" s="256" t="str">
        <f t="shared" si="62"/>
        <v>LK.16.5</v>
      </c>
      <c r="E185" s="256" t="s">
        <v>838</v>
      </c>
      <c r="F185" s="257">
        <v>4</v>
      </c>
      <c r="G185" s="305" t="s">
        <v>1109</v>
      </c>
      <c r="H185" s="258" t="s">
        <v>661</v>
      </c>
      <c r="I185" s="258" t="s">
        <v>662</v>
      </c>
      <c r="J185" s="258" t="s">
        <v>663</v>
      </c>
      <c r="K185" s="259">
        <f>'LK 16'!F7</f>
        <v>107.70137</v>
      </c>
      <c r="L185" s="259">
        <f>'LK 16'!G7</f>
        <v>116.26622999999999</v>
      </c>
      <c r="M185" s="259">
        <f>'LK 16'!H7</f>
        <v>116.26622999999999</v>
      </c>
      <c r="N185" s="259">
        <f>'LK 16'!I7</f>
        <v>77.857349999999997</v>
      </c>
      <c r="O185" s="260">
        <f t="shared" si="60"/>
        <v>116.26622999999999</v>
      </c>
      <c r="P185" s="260">
        <f t="shared" si="61"/>
        <v>418.09118000000001</v>
      </c>
      <c r="Q185" s="261">
        <f>'LK 16'!D7</f>
        <v>143.9</v>
      </c>
      <c r="R185" s="262">
        <f t="shared" si="63"/>
        <v>2.4300000000000002</v>
      </c>
    </row>
    <row r="186" spans="2:18" x14ac:dyDescent="0.25">
      <c r="B186" s="254">
        <v>178</v>
      </c>
      <c r="C186" s="267" t="s">
        <v>391</v>
      </c>
      <c r="D186" s="256" t="str">
        <f t="shared" si="62"/>
        <v>LK.16.6</v>
      </c>
      <c r="E186" s="256" t="s">
        <v>839</v>
      </c>
      <c r="F186" s="257">
        <v>4</v>
      </c>
      <c r="G186" s="305"/>
      <c r="H186" s="258" t="s">
        <v>664</v>
      </c>
      <c r="I186" s="258" t="s">
        <v>665</v>
      </c>
      <c r="J186" s="258" t="s">
        <v>663</v>
      </c>
      <c r="K186" s="259">
        <f>'LK 16'!F8</f>
        <v>67.843350000000001</v>
      </c>
      <c r="L186" s="259">
        <f>'LK 16'!G8</f>
        <v>69.645380000000003</v>
      </c>
      <c r="M186" s="259">
        <f>'LK 16'!H8</f>
        <v>69.645380000000003</v>
      </c>
      <c r="N186" s="259">
        <f>'LK 16'!I8</f>
        <v>42.564999999999998</v>
      </c>
      <c r="O186" s="260">
        <f t="shared" si="60"/>
        <v>69.645380000000003</v>
      </c>
      <c r="P186" s="260">
        <f t="shared" si="61"/>
        <v>249.69911000000002</v>
      </c>
      <c r="Q186" s="261">
        <f>'LK 16'!D8</f>
        <v>79.7</v>
      </c>
      <c r="R186" s="262">
        <f t="shared" si="63"/>
        <v>2.4300000000000002</v>
      </c>
    </row>
    <row r="187" spans="2:18" x14ac:dyDescent="0.25">
      <c r="B187" s="254">
        <v>179</v>
      </c>
      <c r="C187" s="267" t="s">
        <v>392</v>
      </c>
      <c r="D187" s="256" t="str">
        <f t="shared" si="62"/>
        <v>LK.16.7</v>
      </c>
      <c r="E187" s="256" t="s">
        <v>840</v>
      </c>
      <c r="F187" s="257">
        <v>4</v>
      </c>
      <c r="G187" s="305"/>
      <c r="H187" s="258" t="s">
        <v>664</v>
      </c>
      <c r="I187" s="258" t="s">
        <v>665</v>
      </c>
      <c r="J187" s="258" t="s">
        <v>663</v>
      </c>
      <c r="K187" s="259">
        <f>'LK 16'!F9</f>
        <v>68.085740000000001</v>
      </c>
      <c r="L187" s="259">
        <f>'LK 16'!G9</f>
        <v>69.647229999999993</v>
      </c>
      <c r="M187" s="259">
        <f>'LK 16'!H9</f>
        <v>69.647229999999993</v>
      </c>
      <c r="N187" s="259">
        <f>'LK 16'!I9</f>
        <v>42.564999999999998</v>
      </c>
      <c r="O187" s="260">
        <f t="shared" si="60"/>
        <v>69.647229999999993</v>
      </c>
      <c r="P187" s="260">
        <f t="shared" si="61"/>
        <v>249.9452</v>
      </c>
      <c r="Q187" s="261">
        <f>'LK 16'!D9</f>
        <v>79.7</v>
      </c>
      <c r="R187" s="262">
        <f t="shared" si="63"/>
        <v>2.4300000000000002</v>
      </c>
    </row>
    <row r="188" spans="2:18" x14ac:dyDescent="0.25">
      <c r="B188" s="254">
        <v>180</v>
      </c>
      <c r="C188" s="267" t="s">
        <v>393</v>
      </c>
      <c r="D188" s="256" t="str">
        <f t="shared" si="62"/>
        <v>LK.16.8</v>
      </c>
      <c r="E188" s="256" t="s">
        <v>841</v>
      </c>
      <c r="F188" s="257">
        <v>4</v>
      </c>
      <c r="G188" s="305"/>
      <c r="H188" s="258" t="s">
        <v>661</v>
      </c>
      <c r="I188" s="258" t="s">
        <v>662</v>
      </c>
      <c r="J188" s="258" t="s">
        <v>663</v>
      </c>
      <c r="K188" s="259">
        <f>'LK 16'!F10</f>
        <v>68.057699999999997</v>
      </c>
      <c r="L188" s="259">
        <f>'LK 16'!G10</f>
        <v>69.649079999999998</v>
      </c>
      <c r="M188" s="259">
        <f>'LK 16'!H10</f>
        <v>69.649079999999998</v>
      </c>
      <c r="N188" s="259">
        <f>'LK 16'!I10</f>
        <v>37.928750000000001</v>
      </c>
      <c r="O188" s="260">
        <f t="shared" si="60"/>
        <v>69.649079999999998</v>
      </c>
      <c r="P188" s="260">
        <f t="shared" si="61"/>
        <v>245.28460999999999</v>
      </c>
      <c r="Q188" s="261">
        <f>'LK 16'!D10</f>
        <v>111.6</v>
      </c>
      <c r="R188" s="262">
        <f t="shared" si="63"/>
        <v>2.4300000000000002</v>
      </c>
    </row>
    <row r="189" spans="2:18" x14ac:dyDescent="0.25">
      <c r="B189" s="254">
        <v>181</v>
      </c>
      <c r="C189" s="337" t="s">
        <v>69</v>
      </c>
      <c r="D189" s="337"/>
      <c r="E189" s="337"/>
      <c r="F189" s="337"/>
      <c r="G189" s="263"/>
      <c r="H189" s="264"/>
      <c r="I189" s="264"/>
      <c r="J189" s="264"/>
      <c r="K189" s="265">
        <f>SUM(K190:K202)</f>
        <v>927.90000000000009</v>
      </c>
      <c r="L189" s="265">
        <f>SUM(L190:L202)</f>
        <v>963</v>
      </c>
      <c r="M189" s="265">
        <f>SUM(M190:M202)</f>
        <v>963</v>
      </c>
      <c r="N189" s="265">
        <f>SUM(N190:N202)</f>
        <v>554.69999999999993</v>
      </c>
      <c r="O189" s="265">
        <f>MAX(K189:N189)</f>
        <v>963</v>
      </c>
      <c r="P189" s="265">
        <f>SUM(P190:P202)</f>
        <v>3408.5999999999995</v>
      </c>
      <c r="Q189" s="266">
        <f>+SUM(Q190:Q202)</f>
        <v>1175.72</v>
      </c>
      <c r="R189" s="249">
        <f>+SUM(R190:R202)</f>
        <v>31.59</v>
      </c>
    </row>
    <row r="190" spans="2:18" x14ac:dyDescent="0.25">
      <c r="B190" s="254">
        <v>182</v>
      </c>
      <c r="C190" s="267" t="s">
        <v>394</v>
      </c>
      <c r="D190" s="256" t="str">
        <f>+C190</f>
        <v>LK.17.1</v>
      </c>
      <c r="E190" s="256" t="s">
        <v>843</v>
      </c>
      <c r="F190" s="257">
        <v>4</v>
      </c>
      <c r="G190" s="305" t="s">
        <v>1110</v>
      </c>
      <c r="H190" s="258" t="s">
        <v>661</v>
      </c>
      <c r="I190" s="258" t="s">
        <v>662</v>
      </c>
      <c r="J190" s="258" t="s">
        <v>681</v>
      </c>
      <c r="K190" s="259">
        <f>'LK 17'!F3</f>
        <v>84.8</v>
      </c>
      <c r="L190" s="259">
        <f>'LK 17'!G3</f>
        <v>91.5</v>
      </c>
      <c r="M190" s="259">
        <f>'LK 17'!H3</f>
        <v>91.5</v>
      </c>
      <c r="N190" s="259">
        <f>'LK 17'!I3</f>
        <v>58.5</v>
      </c>
      <c r="O190" s="260">
        <f t="shared" ref="O190:O202" si="64">+MAX(K190:N190)</f>
        <v>91.5</v>
      </c>
      <c r="P190" s="260">
        <f t="shared" ref="P190:P202" si="65">+SUM(K190:N190)</f>
        <v>326.3</v>
      </c>
      <c r="Q190" s="261">
        <f>'LK 17'!D3</f>
        <v>107.54</v>
      </c>
      <c r="R190" s="262">
        <f>0.81*3</f>
        <v>2.4300000000000002</v>
      </c>
    </row>
    <row r="191" spans="2:18" x14ac:dyDescent="0.25">
      <c r="B191" s="254">
        <v>183</v>
      </c>
      <c r="C191" s="267" t="s">
        <v>395</v>
      </c>
      <c r="D191" s="256" t="str">
        <f t="shared" ref="D191:D202" si="66">+C191</f>
        <v>LK.17.2</v>
      </c>
      <c r="E191" s="256" t="s">
        <v>844</v>
      </c>
      <c r="F191" s="257">
        <v>4</v>
      </c>
      <c r="G191" s="305"/>
      <c r="H191" s="258" t="s">
        <v>664</v>
      </c>
      <c r="I191" s="258" t="s">
        <v>665</v>
      </c>
      <c r="J191" s="258" t="s">
        <v>681</v>
      </c>
      <c r="K191" s="259">
        <f>'LK 17'!F4</f>
        <v>75.7</v>
      </c>
      <c r="L191" s="259">
        <f>'LK 17'!G4</f>
        <v>78</v>
      </c>
      <c r="M191" s="259">
        <f>'LK 17'!H4</f>
        <v>78</v>
      </c>
      <c r="N191" s="259">
        <f>'LK 17'!I4</f>
        <v>41.3</v>
      </c>
      <c r="O191" s="260">
        <f t="shared" si="64"/>
        <v>78</v>
      </c>
      <c r="P191" s="260">
        <f t="shared" si="65"/>
        <v>273</v>
      </c>
      <c r="Q191" s="261">
        <f>'LK 17'!D4</f>
        <v>90</v>
      </c>
      <c r="R191" s="262">
        <f t="shared" ref="R191:R202" si="67">0.81*3</f>
        <v>2.4300000000000002</v>
      </c>
    </row>
    <row r="192" spans="2:18" x14ac:dyDescent="0.25">
      <c r="B192" s="254">
        <v>184</v>
      </c>
      <c r="C192" s="267" t="s">
        <v>396</v>
      </c>
      <c r="D192" s="256" t="str">
        <f t="shared" si="66"/>
        <v>LK.17.3</v>
      </c>
      <c r="E192" s="256" t="s">
        <v>845</v>
      </c>
      <c r="F192" s="257">
        <v>4</v>
      </c>
      <c r="G192" s="305"/>
      <c r="H192" s="258" t="s">
        <v>664</v>
      </c>
      <c r="I192" s="258" t="s">
        <v>665</v>
      </c>
      <c r="J192" s="258" t="s">
        <v>681</v>
      </c>
      <c r="K192" s="259">
        <f>'LK 17'!F5</f>
        <v>75.7</v>
      </c>
      <c r="L192" s="259">
        <f>'LK 17'!G5</f>
        <v>78</v>
      </c>
      <c r="M192" s="259">
        <f>'LK 17'!H5</f>
        <v>78</v>
      </c>
      <c r="N192" s="259">
        <f>'LK 17'!I5</f>
        <v>46.8</v>
      </c>
      <c r="O192" s="260">
        <f t="shared" si="64"/>
        <v>78</v>
      </c>
      <c r="P192" s="260">
        <f t="shared" si="65"/>
        <v>278.5</v>
      </c>
      <c r="Q192" s="261">
        <f>'LK 17'!D5</f>
        <v>90</v>
      </c>
      <c r="R192" s="262">
        <f t="shared" si="67"/>
        <v>2.4300000000000002</v>
      </c>
    </row>
    <row r="193" spans="2:18" x14ac:dyDescent="0.25">
      <c r="B193" s="254">
        <v>185</v>
      </c>
      <c r="C193" s="267" t="s">
        <v>397</v>
      </c>
      <c r="D193" s="256" t="str">
        <f t="shared" si="66"/>
        <v>LK.17.4</v>
      </c>
      <c r="E193" s="256" t="s">
        <v>846</v>
      </c>
      <c r="F193" s="257">
        <v>4</v>
      </c>
      <c r="G193" s="305"/>
      <c r="H193" s="258" t="s">
        <v>664</v>
      </c>
      <c r="I193" s="258" t="s">
        <v>665</v>
      </c>
      <c r="J193" s="258" t="s">
        <v>681</v>
      </c>
      <c r="K193" s="259">
        <f>'LK 17'!F6</f>
        <v>75.7</v>
      </c>
      <c r="L193" s="259">
        <f>'LK 17'!G6</f>
        <v>78</v>
      </c>
      <c r="M193" s="259">
        <f>'LK 17'!H6</f>
        <v>78</v>
      </c>
      <c r="N193" s="259">
        <f>'LK 17'!I6</f>
        <v>46.8</v>
      </c>
      <c r="O193" s="260">
        <f t="shared" si="64"/>
        <v>78</v>
      </c>
      <c r="P193" s="260">
        <f t="shared" si="65"/>
        <v>278.5</v>
      </c>
      <c r="Q193" s="261">
        <f>'LK 17'!D6</f>
        <v>90</v>
      </c>
      <c r="R193" s="262">
        <f t="shared" si="67"/>
        <v>2.4300000000000002</v>
      </c>
    </row>
    <row r="194" spans="2:18" x14ac:dyDescent="0.25">
      <c r="B194" s="254">
        <v>186</v>
      </c>
      <c r="C194" s="267" t="s">
        <v>398</v>
      </c>
      <c r="D194" s="256" t="str">
        <f t="shared" si="66"/>
        <v>LK.17.5</v>
      </c>
      <c r="E194" s="256" t="s">
        <v>847</v>
      </c>
      <c r="F194" s="257">
        <v>4</v>
      </c>
      <c r="G194" s="305"/>
      <c r="H194" s="258" t="s">
        <v>664</v>
      </c>
      <c r="I194" s="258" t="s">
        <v>665</v>
      </c>
      <c r="J194" s="258" t="s">
        <v>681</v>
      </c>
      <c r="K194" s="259">
        <f>'LK 17'!F7</f>
        <v>75.7</v>
      </c>
      <c r="L194" s="259">
        <f>'LK 17'!G7</f>
        <v>78</v>
      </c>
      <c r="M194" s="259">
        <f>'LK 17'!H7</f>
        <v>78</v>
      </c>
      <c r="N194" s="259">
        <f>'LK 17'!I7</f>
        <v>41.4</v>
      </c>
      <c r="O194" s="260">
        <f t="shared" si="64"/>
        <v>78</v>
      </c>
      <c r="P194" s="260">
        <f t="shared" si="65"/>
        <v>273.09999999999997</v>
      </c>
      <c r="Q194" s="261">
        <f>'LK 17'!D7</f>
        <v>90</v>
      </c>
      <c r="R194" s="262">
        <f t="shared" si="67"/>
        <v>2.4300000000000002</v>
      </c>
    </row>
    <row r="195" spans="2:18" x14ac:dyDescent="0.25">
      <c r="B195" s="254">
        <v>187</v>
      </c>
      <c r="C195" s="267" t="s">
        <v>399</v>
      </c>
      <c r="D195" s="256" t="str">
        <f t="shared" si="66"/>
        <v>LK.17.6</v>
      </c>
      <c r="E195" s="256" t="s">
        <v>848</v>
      </c>
      <c r="F195" s="257">
        <v>4</v>
      </c>
      <c r="G195" s="305"/>
      <c r="H195" s="258" t="s">
        <v>661</v>
      </c>
      <c r="I195" s="258" t="s">
        <v>662</v>
      </c>
      <c r="J195" s="258" t="s">
        <v>681</v>
      </c>
      <c r="K195" s="259">
        <f>'LK 17'!F8</f>
        <v>75.900000000000006</v>
      </c>
      <c r="L195" s="259">
        <f>'LK 17'!G8</f>
        <v>78</v>
      </c>
      <c r="M195" s="259">
        <f>'LK 17'!H8</f>
        <v>78</v>
      </c>
      <c r="N195" s="259">
        <f>'LK 17'!I8</f>
        <v>41</v>
      </c>
      <c r="O195" s="260">
        <f t="shared" si="64"/>
        <v>78</v>
      </c>
      <c r="P195" s="260">
        <f t="shared" si="65"/>
        <v>272.89999999999998</v>
      </c>
      <c r="Q195" s="261">
        <f>'LK 17'!D8</f>
        <v>120</v>
      </c>
      <c r="R195" s="262">
        <f t="shared" si="67"/>
        <v>2.4300000000000002</v>
      </c>
    </row>
    <row r="196" spans="2:18" x14ac:dyDescent="0.25">
      <c r="B196" s="254">
        <v>188</v>
      </c>
      <c r="C196" s="267" t="s">
        <v>400</v>
      </c>
      <c r="D196" s="256" t="str">
        <f t="shared" si="66"/>
        <v>LK.17.7</v>
      </c>
      <c r="E196" s="256" t="s">
        <v>849</v>
      </c>
      <c r="F196" s="257">
        <v>4</v>
      </c>
      <c r="G196" s="305" t="s">
        <v>1111</v>
      </c>
      <c r="H196" s="258" t="s">
        <v>661</v>
      </c>
      <c r="I196" s="258" t="s">
        <v>662</v>
      </c>
      <c r="J196" s="258" t="s">
        <v>663</v>
      </c>
      <c r="K196" s="259">
        <f>'LK 17'!F9</f>
        <v>63.4</v>
      </c>
      <c r="L196" s="259">
        <f>'LK 17'!G9</f>
        <v>65</v>
      </c>
      <c r="M196" s="259">
        <f>'LK 17'!H9</f>
        <v>65</v>
      </c>
      <c r="N196" s="259">
        <f>'LK 17'!I9</f>
        <v>34.200000000000003</v>
      </c>
      <c r="O196" s="260">
        <f t="shared" si="64"/>
        <v>65</v>
      </c>
      <c r="P196" s="260">
        <f t="shared" si="65"/>
        <v>227.60000000000002</v>
      </c>
      <c r="Q196" s="261">
        <f>'LK 17'!D9</f>
        <v>105</v>
      </c>
      <c r="R196" s="262">
        <f t="shared" si="67"/>
        <v>2.4300000000000002</v>
      </c>
    </row>
    <row r="197" spans="2:18" x14ac:dyDescent="0.25">
      <c r="B197" s="254">
        <v>189</v>
      </c>
      <c r="C197" s="267" t="s">
        <v>401</v>
      </c>
      <c r="D197" s="256" t="str">
        <f t="shared" si="66"/>
        <v>LK.17.8</v>
      </c>
      <c r="E197" s="256" t="s">
        <v>851</v>
      </c>
      <c r="F197" s="257">
        <v>4</v>
      </c>
      <c r="G197" s="305"/>
      <c r="H197" s="258" t="s">
        <v>664</v>
      </c>
      <c r="I197" s="258" t="s">
        <v>665</v>
      </c>
      <c r="J197" s="258" t="s">
        <v>663</v>
      </c>
      <c r="K197" s="259">
        <f>'LK 17'!F10</f>
        <v>63.2</v>
      </c>
      <c r="L197" s="259">
        <f>'LK 17'!G10</f>
        <v>65</v>
      </c>
      <c r="M197" s="259">
        <f>'LK 17'!H10</f>
        <v>65</v>
      </c>
      <c r="N197" s="259">
        <f>'LK 17'!I10</f>
        <v>39.4</v>
      </c>
      <c r="O197" s="260">
        <f t="shared" si="64"/>
        <v>65</v>
      </c>
      <c r="P197" s="260">
        <f t="shared" si="65"/>
        <v>232.6</v>
      </c>
      <c r="Q197" s="261">
        <f>'LK 17'!D10</f>
        <v>75</v>
      </c>
      <c r="R197" s="262">
        <f t="shared" si="67"/>
        <v>2.4300000000000002</v>
      </c>
    </row>
    <row r="198" spans="2:18" x14ac:dyDescent="0.25">
      <c r="B198" s="254">
        <v>190</v>
      </c>
      <c r="C198" s="267" t="s">
        <v>402</v>
      </c>
      <c r="D198" s="256" t="str">
        <f t="shared" si="66"/>
        <v>LK.17.9</v>
      </c>
      <c r="E198" s="256" t="s">
        <v>852</v>
      </c>
      <c r="F198" s="257">
        <v>4</v>
      </c>
      <c r="G198" s="305"/>
      <c r="H198" s="258" t="s">
        <v>664</v>
      </c>
      <c r="I198" s="258" t="s">
        <v>665</v>
      </c>
      <c r="J198" s="258" t="s">
        <v>663</v>
      </c>
      <c r="K198" s="259">
        <f>'LK 17'!F11</f>
        <v>63.2</v>
      </c>
      <c r="L198" s="259">
        <f>'LK 17'!G11</f>
        <v>65</v>
      </c>
      <c r="M198" s="259">
        <f>'LK 17'!H11</f>
        <v>65</v>
      </c>
      <c r="N198" s="259">
        <f>'LK 17'!I11</f>
        <v>34.200000000000003</v>
      </c>
      <c r="O198" s="260">
        <f t="shared" si="64"/>
        <v>65</v>
      </c>
      <c r="P198" s="260">
        <f t="shared" si="65"/>
        <v>227.39999999999998</v>
      </c>
      <c r="Q198" s="261">
        <f>'LK 17'!D11</f>
        <v>75</v>
      </c>
      <c r="R198" s="262">
        <f t="shared" si="67"/>
        <v>2.4300000000000002</v>
      </c>
    </row>
    <row r="199" spans="2:18" x14ac:dyDescent="0.25">
      <c r="B199" s="254">
        <v>191</v>
      </c>
      <c r="C199" s="267" t="s">
        <v>403</v>
      </c>
      <c r="D199" s="256" t="str">
        <f t="shared" si="66"/>
        <v>LK.17.10</v>
      </c>
      <c r="E199" s="256" t="s">
        <v>853</v>
      </c>
      <c r="F199" s="257">
        <v>4</v>
      </c>
      <c r="G199" s="305"/>
      <c r="H199" s="258" t="s">
        <v>664</v>
      </c>
      <c r="I199" s="258" t="s">
        <v>662</v>
      </c>
      <c r="J199" s="258" t="s">
        <v>663</v>
      </c>
      <c r="K199" s="259">
        <f>'LK 17'!F12</f>
        <v>63.2</v>
      </c>
      <c r="L199" s="259">
        <f>'LK 17'!G12</f>
        <v>65</v>
      </c>
      <c r="M199" s="259">
        <f>'LK 17'!H12</f>
        <v>65</v>
      </c>
      <c r="N199" s="259">
        <f>'LK 17'!I12</f>
        <v>34.4</v>
      </c>
      <c r="O199" s="260">
        <f t="shared" si="64"/>
        <v>65</v>
      </c>
      <c r="P199" s="260">
        <f t="shared" si="65"/>
        <v>227.6</v>
      </c>
      <c r="Q199" s="261">
        <f>'LK 17'!D12</f>
        <v>75</v>
      </c>
      <c r="R199" s="262">
        <f t="shared" si="67"/>
        <v>2.4300000000000002</v>
      </c>
    </row>
    <row r="200" spans="2:18" x14ac:dyDescent="0.25">
      <c r="B200" s="254">
        <v>192</v>
      </c>
      <c r="C200" s="267" t="s">
        <v>404</v>
      </c>
      <c r="D200" s="256" t="str">
        <f t="shared" si="66"/>
        <v>LK.17.11</v>
      </c>
      <c r="E200" s="256" t="s">
        <v>854</v>
      </c>
      <c r="F200" s="257">
        <v>4</v>
      </c>
      <c r="G200" s="305"/>
      <c r="H200" s="258" t="s">
        <v>664</v>
      </c>
      <c r="I200" s="258" t="s">
        <v>683</v>
      </c>
      <c r="J200" s="258" t="s">
        <v>663</v>
      </c>
      <c r="K200" s="259">
        <f>'LK 17'!F13</f>
        <v>63.4</v>
      </c>
      <c r="L200" s="259">
        <f>'LK 17'!G13</f>
        <v>65</v>
      </c>
      <c r="M200" s="259">
        <f>'LK 17'!H13</f>
        <v>65</v>
      </c>
      <c r="N200" s="259">
        <f>'LK 17'!I13</f>
        <v>39</v>
      </c>
      <c r="O200" s="260">
        <f t="shared" si="64"/>
        <v>65</v>
      </c>
      <c r="P200" s="260">
        <f t="shared" si="65"/>
        <v>232.4</v>
      </c>
      <c r="Q200" s="261">
        <f>'LK 17'!D13</f>
        <v>75</v>
      </c>
      <c r="R200" s="262">
        <f t="shared" si="67"/>
        <v>2.4300000000000002</v>
      </c>
    </row>
    <row r="201" spans="2:18" x14ac:dyDescent="0.25">
      <c r="B201" s="254">
        <v>193</v>
      </c>
      <c r="C201" s="267" t="s">
        <v>405</v>
      </c>
      <c r="D201" s="256" t="str">
        <f t="shared" si="66"/>
        <v>LK.17.12</v>
      </c>
      <c r="E201" s="256" t="s">
        <v>855</v>
      </c>
      <c r="F201" s="257">
        <v>4</v>
      </c>
      <c r="G201" s="305"/>
      <c r="H201" s="258" t="s">
        <v>664</v>
      </c>
      <c r="I201" s="258" t="s">
        <v>842</v>
      </c>
      <c r="J201" s="258" t="s">
        <v>663</v>
      </c>
      <c r="K201" s="259">
        <f>'LK 17'!F14</f>
        <v>63.2</v>
      </c>
      <c r="L201" s="259">
        <f>'LK 17'!G14</f>
        <v>65</v>
      </c>
      <c r="M201" s="259">
        <f>'LK 17'!H14</f>
        <v>65</v>
      </c>
      <c r="N201" s="259">
        <f>'LK 17'!I14</f>
        <v>39</v>
      </c>
      <c r="O201" s="260">
        <f t="shared" si="64"/>
        <v>65</v>
      </c>
      <c r="P201" s="260">
        <f t="shared" si="65"/>
        <v>232.2</v>
      </c>
      <c r="Q201" s="261">
        <f>'LK 17'!D14</f>
        <v>75</v>
      </c>
      <c r="R201" s="262">
        <f t="shared" si="67"/>
        <v>2.4300000000000002</v>
      </c>
    </row>
    <row r="202" spans="2:18" x14ac:dyDescent="0.25">
      <c r="B202" s="254">
        <v>194</v>
      </c>
      <c r="C202" s="267" t="s">
        <v>406</v>
      </c>
      <c r="D202" s="256" t="str">
        <f t="shared" si="66"/>
        <v>LK.17.13</v>
      </c>
      <c r="E202" s="256" t="s">
        <v>820</v>
      </c>
      <c r="F202" s="257">
        <v>4</v>
      </c>
      <c r="G202" s="305"/>
      <c r="H202" s="258" t="s">
        <v>661</v>
      </c>
      <c r="I202" s="258" t="s">
        <v>662</v>
      </c>
      <c r="J202" s="258" t="s">
        <v>663</v>
      </c>
      <c r="K202" s="259">
        <f>'LK 17'!F15</f>
        <v>84.8</v>
      </c>
      <c r="L202" s="259">
        <f>'LK 17'!G15</f>
        <v>91.5</v>
      </c>
      <c r="M202" s="259">
        <f>'LK 17'!H15</f>
        <v>91.5</v>
      </c>
      <c r="N202" s="259">
        <f>'LK 17'!I15</f>
        <v>58.7</v>
      </c>
      <c r="O202" s="260">
        <f t="shared" si="64"/>
        <v>91.5</v>
      </c>
      <c r="P202" s="260">
        <f t="shared" si="65"/>
        <v>326.5</v>
      </c>
      <c r="Q202" s="261">
        <f>'LK 17'!D15</f>
        <v>108.18</v>
      </c>
      <c r="R202" s="262">
        <f t="shared" si="67"/>
        <v>2.4300000000000002</v>
      </c>
    </row>
    <row r="203" spans="2:18" x14ac:dyDescent="0.25">
      <c r="B203" s="254">
        <v>195</v>
      </c>
      <c r="C203" s="337" t="s">
        <v>72</v>
      </c>
      <c r="D203" s="337"/>
      <c r="E203" s="337"/>
      <c r="F203" s="337"/>
      <c r="G203" s="263"/>
      <c r="H203" s="264"/>
      <c r="I203" s="264"/>
      <c r="J203" s="264"/>
      <c r="K203" s="265">
        <f>SUM(K204:K218)</f>
        <v>954.02542000000005</v>
      </c>
      <c r="L203" s="265">
        <f>SUM(L204:L218)</f>
        <v>989.07062999999994</v>
      </c>
      <c r="M203" s="265">
        <f>SUM(M204:M218)</f>
        <v>988.37428999999997</v>
      </c>
      <c r="N203" s="265">
        <f>SUM(N204:N218)</f>
        <v>569.02372000000003</v>
      </c>
      <c r="O203" s="265">
        <f>MAX(K203:N203)</f>
        <v>989.07062999999994</v>
      </c>
      <c r="P203" s="265">
        <f>SUM(P204:P218)</f>
        <v>3500.4940599999995</v>
      </c>
      <c r="Q203" s="266">
        <f>+SUM(Q204:Q218)</f>
        <v>1209.53</v>
      </c>
      <c r="R203" s="249">
        <f>+SUM(R204:R218)</f>
        <v>36.450000000000003</v>
      </c>
    </row>
    <row r="204" spans="2:18" x14ac:dyDescent="0.25">
      <c r="B204" s="254">
        <v>196</v>
      </c>
      <c r="C204" s="267" t="s">
        <v>407</v>
      </c>
      <c r="D204" s="256" t="str">
        <f>+C204</f>
        <v>LK.18.1</v>
      </c>
      <c r="E204" s="256" t="s">
        <v>857</v>
      </c>
      <c r="F204" s="257">
        <v>4</v>
      </c>
      <c r="G204" s="305" t="s">
        <v>1112</v>
      </c>
      <c r="H204" s="258" t="s">
        <v>661</v>
      </c>
      <c r="I204" s="258" t="s">
        <v>662</v>
      </c>
      <c r="J204" s="258" t="s">
        <v>681</v>
      </c>
      <c r="K204" s="259">
        <f>'LK 18'!F3</f>
        <v>103.32987999999999</v>
      </c>
      <c r="L204" s="259">
        <f>'LK 18'!G3</f>
        <v>111.26208</v>
      </c>
      <c r="M204" s="259">
        <f>'LK 18'!H3</f>
        <v>111.26208</v>
      </c>
      <c r="N204" s="259">
        <f>'LK 18'!I3</f>
        <v>71.705299999999994</v>
      </c>
      <c r="O204" s="260">
        <f t="shared" ref="O204:O218" si="68">+MAX(K204:N204)</f>
        <v>111.26208</v>
      </c>
      <c r="P204" s="260">
        <f t="shared" ref="P204:P218" si="69">+SUM(K204:N204)</f>
        <v>397.55933999999991</v>
      </c>
      <c r="Q204" s="261">
        <f>'LK 18'!D3</f>
        <v>133.6</v>
      </c>
      <c r="R204" s="262">
        <f>0.81*3</f>
        <v>2.4300000000000002</v>
      </c>
    </row>
    <row r="205" spans="2:18" x14ac:dyDescent="0.25">
      <c r="B205" s="254">
        <v>197</v>
      </c>
      <c r="C205" s="267" t="s">
        <v>408</v>
      </c>
      <c r="D205" s="256" t="str">
        <f t="shared" ref="D205:D218" si="70">+C205</f>
        <v>LK.18.2</v>
      </c>
      <c r="E205" s="256" t="s">
        <v>858</v>
      </c>
      <c r="F205" s="257">
        <v>4</v>
      </c>
      <c r="G205" s="305"/>
      <c r="H205" s="258" t="s">
        <v>664</v>
      </c>
      <c r="I205" s="258" t="s">
        <v>665</v>
      </c>
      <c r="J205" s="258" t="s">
        <v>681</v>
      </c>
      <c r="K205" s="259">
        <f>'LK 18'!F4</f>
        <v>68.191100000000006</v>
      </c>
      <c r="L205" s="259">
        <f>'LK 18'!G4</f>
        <v>70</v>
      </c>
      <c r="M205" s="259">
        <f>'LK 18'!H4</f>
        <v>70</v>
      </c>
      <c r="N205" s="259">
        <f>'LK 18'!I4</f>
        <v>41.475000000000001</v>
      </c>
      <c r="O205" s="260">
        <f t="shared" si="68"/>
        <v>70</v>
      </c>
      <c r="P205" s="260">
        <f t="shared" si="69"/>
        <v>249.6661</v>
      </c>
      <c r="Q205" s="261">
        <f>'LK 18'!D4</f>
        <v>80</v>
      </c>
      <c r="R205" s="262">
        <f t="shared" ref="R205:R218" si="71">0.81*3</f>
        <v>2.4300000000000002</v>
      </c>
    </row>
    <row r="206" spans="2:18" x14ac:dyDescent="0.25">
      <c r="B206" s="254">
        <v>198</v>
      </c>
      <c r="C206" s="267" t="s">
        <v>409</v>
      </c>
      <c r="D206" s="256" t="str">
        <f t="shared" si="70"/>
        <v>LK.18.3</v>
      </c>
      <c r="E206" s="256" t="s">
        <v>859</v>
      </c>
      <c r="F206" s="257">
        <v>4</v>
      </c>
      <c r="G206" s="305"/>
      <c r="H206" s="258" t="s">
        <v>664</v>
      </c>
      <c r="I206" s="258" t="s">
        <v>665</v>
      </c>
      <c r="J206" s="258" t="s">
        <v>681</v>
      </c>
      <c r="K206" s="259">
        <f>'LK 18'!F5</f>
        <v>68.191100000000006</v>
      </c>
      <c r="L206" s="259">
        <f>'LK 18'!G5</f>
        <v>70</v>
      </c>
      <c r="M206" s="259">
        <f>'LK 18'!H5</f>
        <v>70</v>
      </c>
      <c r="N206" s="259">
        <f>'LK 18'!I5</f>
        <v>41.475000000000001</v>
      </c>
      <c r="O206" s="260">
        <f t="shared" si="68"/>
        <v>70</v>
      </c>
      <c r="P206" s="260">
        <f t="shared" si="69"/>
        <v>249.6661</v>
      </c>
      <c r="Q206" s="261">
        <f>'LK 18'!D5</f>
        <v>80</v>
      </c>
      <c r="R206" s="262">
        <f t="shared" si="71"/>
        <v>2.4300000000000002</v>
      </c>
    </row>
    <row r="207" spans="2:18" x14ac:dyDescent="0.25">
      <c r="B207" s="254">
        <v>199</v>
      </c>
      <c r="C207" s="267" t="s">
        <v>410</v>
      </c>
      <c r="D207" s="256" t="str">
        <f t="shared" si="70"/>
        <v>LK.18.4</v>
      </c>
      <c r="E207" s="256" t="s">
        <v>860</v>
      </c>
      <c r="F207" s="257">
        <v>4</v>
      </c>
      <c r="G207" s="305"/>
      <c r="H207" s="258" t="s">
        <v>664</v>
      </c>
      <c r="I207" s="258" t="s">
        <v>665</v>
      </c>
      <c r="J207" s="258" t="s">
        <v>681</v>
      </c>
      <c r="K207" s="259">
        <f>'LK 18'!F6</f>
        <v>68.191100000000006</v>
      </c>
      <c r="L207" s="259">
        <f>'LK 18'!G6</f>
        <v>70</v>
      </c>
      <c r="M207" s="259">
        <f>'LK 18'!H6</f>
        <v>70</v>
      </c>
      <c r="N207" s="259">
        <f>'LK 18'!I6</f>
        <v>36.905500000000004</v>
      </c>
      <c r="O207" s="260">
        <f t="shared" si="68"/>
        <v>70</v>
      </c>
      <c r="P207" s="260">
        <f t="shared" si="69"/>
        <v>245.09660000000002</v>
      </c>
      <c r="Q207" s="261">
        <f>'LK 18'!D6</f>
        <v>80</v>
      </c>
      <c r="R207" s="262">
        <f t="shared" si="71"/>
        <v>2.4300000000000002</v>
      </c>
    </row>
    <row r="208" spans="2:18" x14ac:dyDescent="0.25">
      <c r="B208" s="254">
        <v>200</v>
      </c>
      <c r="C208" s="267" t="s">
        <v>411</v>
      </c>
      <c r="D208" s="256" t="str">
        <f t="shared" si="70"/>
        <v>LK.18.5</v>
      </c>
      <c r="E208" s="256" t="s">
        <v>850</v>
      </c>
      <c r="F208" s="257">
        <v>4</v>
      </c>
      <c r="G208" s="305"/>
      <c r="H208" s="258" t="s">
        <v>664</v>
      </c>
      <c r="I208" s="258" t="s">
        <v>665</v>
      </c>
      <c r="J208" s="258" t="s">
        <v>681</v>
      </c>
      <c r="K208" s="259">
        <f>'LK 18'!F7</f>
        <v>68.191100000000006</v>
      </c>
      <c r="L208" s="259">
        <f>'LK 18'!G7</f>
        <v>70</v>
      </c>
      <c r="M208" s="259">
        <f>'LK 18'!H7</f>
        <v>70</v>
      </c>
      <c r="N208" s="259">
        <f>'LK 18'!I7</f>
        <v>36.919750000000001</v>
      </c>
      <c r="O208" s="260">
        <f t="shared" si="68"/>
        <v>70</v>
      </c>
      <c r="P208" s="260">
        <f t="shared" si="69"/>
        <v>245.11085</v>
      </c>
      <c r="Q208" s="261">
        <f>'LK 18'!D7</f>
        <v>80</v>
      </c>
      <c r="R208" s="262">
        <f t="shared" si="71"/>
        <v>2.4300000000000002</v>
      </c>
    </row>
    <row r="209" spans="2:18" x14ac:dyDescent="0.25">
      <c r="B209" s="254">
        <v>201</v>
      </c>
      <c r="C209" s="267" t="s">
        <v>412</v>
      </c>
      <c r="D209" s="256" t="str">
        <f t="shared" si="70"/>
        <v>LK.18.6</v>
      </c>
      <c r="E209" s="256" t="s">
        <v>861</v>
      </c>
      <c r="F209" s="257">
        <v>4</v>
      </c>
      <c r="G209" s="305"/>
      <c r="H209" s="258" t="s">
        <v>664</v>
      </c>
      <c r="I209" s="258" t="s">
        <v>662</v>
      </c>
      <c r="J209" s="258" t="s">
        <v>681</v>
      </c>
      <c r="K209" s="259">
        <f>'LK 18'!F8</f>
        <v>68.191100000000006</v>
      </c>
      <c r="L209" s="259">
        <f>'LK 18'!G8</f>
        <v>70</v>
      </c>
      <c r="M209" s="259">
        <f>'LK 18'!H8</f>
        <v>70</v>
      </c>
      <c r="N209" s="259">
        <f>'LK 18'!I8</f>
        <v>41.475000000000001</v>
      </c>
      <c r="O209" s="260">
        <f t="shared" si="68"/>
        <v>70</v>
      </c>
      <c r="P209" s="260">
        <f t="shared" si="69"/>
        <v>249.6661</v>
      </c>
      <c r="Q209" s="261">
        <f>'LK 18'!D8</f>
        <v>80</v>
      </c>
      <c r="R209" s="262">
        <f t="shared" si="71"/>
        <v>2.4300000000000002</v>
      </c>
    </row>
    <row r="210" spans="2:18" x14ac:dyDescent="0.25">
      <c r="B210" s="254">
        <v>202</v>
      </c>
      <c r="C210" s="267" t="s">
        <v>413</v>
      </c>
      <c r="D210" s="256" t="str">
        <f t="shared" si="70"/>
        <v>LK.18.7</v>
      </c>
      <c r="E210" s="256" t="s">
        <v>862</v>
      </c>
      <c r="F210" s="257">
        <v>4</v>
      </c>
      <c r="G210" s="305"/>
      <c r="H210" s="258" t="s">
        <v>661</v>
      </c>
      <c r="I210" s="258" t="s">
        <v>662</v>
      </c>
      <c r="J210" s="258" t="s">
        <v>681</v>
      </c>
      <c r="K210" s="259">
        <f>'LK 18'!F9</f>
        <v>68.400000000000006</v>
      </c>
      <c r="L210" s="259">
        <f>'LK 18'!G9</f>
        <v>70</v>
      </c>
      <c r="M210" s="259">
        <f>'LK 18'!H9</f>
        <v>70</v>
      </c>
      <c r="N210" s="259">
        <f>'LK 18'!I9</f>
        <v>36.809829999999998</v>
      </c>
      <c r="O210" s="260">
        <f t="shared" si="68"/>
        <v>70</v>
      </c>
      <c r="P210" s="260">
        <f t="shared" si="69"/>
        <v>245.20983000000001</v>
      </c>
      <c r="Q210" s="261">
        <f>'LK 18'!D9</f>
        <v>112</v>
      </c>
      <c r="R210" s="262">
        <f t="shared" si="71"/>
        <v>2.4300000000000002</v>
      </c>
    </row>
    <row r="211" spans="2:18" x14ac:dyDescent="0.25">
      <c r="B211" s="254">
        <v>203</v>
      </c>
      <c r="C211" s="267" t="s">
        <v>414</v>
      </c>
      <c r="D211" s="256" t="str">
        <f t="shared" si="70"/>
        <v>LK.18.8</v>
      </c>
      <c r="E211" s="256" t="s">
        <v>863</v>
      </c>
      <c r="F211" s="257">
        <v>4</v>
      </c>
      <c r="G211" s="305" t="s">
        <v>1113</v>
      </c>
      <c r="H211" s="258" t="s">
        <v>661</v>
      </c>
      <c r="I211" s="258" t="s">
        <v>662</v>
      </c>
      <c r="J211" s="258" t="s">
        <v>663</v>
      </c>
      <c r="K211" s="259">
        <f>'LK 18'!F10</f>
        <v>52.681750000000001</v>
      </c>
      <c r="L211" s="259">
        <f>'LK 18'!G10</f>
        <v>54</v>
      </c>
      <c r="M211" s="259">
        <f>'LK 18'!H10</f>
        <v>53.990819999999999</v>
      </c>
      <c r="N211" s="259">
        <f>'LK 18'!I10</f>
        <v>27.855</v>
      </c>
      <c r="O211" s="260">
        <f t="shared" si="68"/>
        <v>54</v>
      </c>
      <c r="P211" s="260">
        <f t="shared" si="69"/>
        <v>188.52757</v>
      </c>
      <c r="Q211" s="261">
        <f>'LK 18'!D10</f>
        <v>91</v>
      </c>
      <c r="R211" s="262">
        <f t="shared" si="71"/>
        <v>2.4300000000000002</v>
      </c>
    </row>
    <row r="212" spans="2:18" x14ac:dyDescent="0.25">
      <c r="B212" s="254">
        <v>204</v>
      </c>
      <c r="C212" s="267" t="s">
        <v>415</v>
      </c>
      <c r="D212" s="256" t="str">
        <f t="shared" si="70"/>
        <v>LK.18.9</v>
      </c>
      <c r="E212" s="256" t="s">
        <v>865</v>
      </c>
      <c r="F212" s="257">
        <v>4</v>
      </c>
      <c r="G212" s="305"/>
      <c r="H212" s="258" t="s">
        <v>664</v>
      </c>
      <c r="I212" s="258" t="s">
        <v>665</v>
      </c>
      <c r="J212" s="258" t="s">
        <v>663</v>
      </c>
      <c r="K212" s="259">
        <f>'LK 18'!F11</f>
        <v>52.445599999999999</v>
      </c>
      <c r="L212" s="259">
        <f>'LK 18'!G11</f>
        <v>54</v>
      </c>
      <c r="M212" s="259">
        <f>'LK 18'!H11</f>
        <v>53.972470000000001</v>
      </c>
      <c r="N212" s="259">
        <f>'LK 18'!I11</f>
        <v>32.130000000000003</v>
      </c>
      <c r="O212" s="260">
        <f t="shared" si="68"/>
        <v>54</v>
      </c>
      <c r="P212" s="260">
        <f t="shared" si="69"/>
        <v>192.54807</v>
      </c>
      <c r="Q212" s="261">
        <f>'LK 18'!D11</f>
        <v>63</v>
      </c>
      <c r="R212" s="262">
        <f t="shared" si="71"/>
        <v>2.4300000000000002</v>
      </c>
    </row>
    <row r="213" spans="2:18" x14ac:dyDescent="0.25">
      <c r="B213" s="254">
        <v>205</v>
      </c>
      <c r="C213" s="267" t="s">
        <v>416</v>
      </c>
      <c r="D213" s="256" t="str">
        <f t="shared" si="70"/>
        <v>LK.18.10</v>
      </c>
      <c r="E213" s="256" t="s">
        <v>866</v>
      </c>
      <c r="F213" s="257">
        <v>4</v>
      </c>
      <c r="G213" s="305"/>
      <c r="H213" s="258" t="s">
        <v>664</v>
      </c>
      <c r="I213" s="258" t="s">
        <v>665</v>
      </c>
      <c r="J213" s="258" t="s">
        <v>663</v>
      </c>
      <c r="K213" s="259">
        <f>'LK 18'!F12</f>
        <v>52.445599999999999</v>
      </c>
      <c r="L213" s="259">
        <f>'LK 18'!G12</f>
        <v>54</v>
      </c>
      <c r="M213" s="259">
        <f>'LK 18'!H12</f>
        <v>53.954120000000003</v>
      </c>
      <c r="N213" s="259">
        <f>'LK 18'!I12</f>
        <v>32.130000000000003</v>
      </c>
      <c r="O213" s="260">
        <f t="shared" si="68"/>
        <v>54</v>
      </c>
      <c r="P213" s="260">
        <f t="shared" si="69"/>
        <v>192.52972</v>
      </c>
      <c r="Q213" s="261">
        <f>'LK 18'!D12</f>
        <v>63</v>
      </c>
      <c r="R213" s="262">
        <f t="shared" si="71"/>
        <v>2.4300000000000002</v>
      </c>
    </row>
    <row r="214" spans="2:18" x14ac:dyDescent="0.25">
      <c r="B214" s="254">
        <v>206</v>
      </c>
      <c r="C214" s="267" t="s">
        <v>417</v>
      </c>
      <c r="D214" s="256" t="str">
        <f t="shared" si="70"/>
        <v>LK.18.11</v>
      </c>
      <c r="E214" s="256" t="s">
        <v>867</v>
      </c>
      <c r="F214" s="257">
        <v>4</v>
      </c>
      <c r="G214" s="305"/>
      <c r="H214" s="258" t="s">
        <v>664</v>
      </c>
      <c r="I214" s="258" t="s">
        <v>662</v>
      </c>
      <c r="J214" s="258" t="s">
        <v>663</v>
      </c>
      <c r="K214" s="259">
        <f>'LK 18'!F13</f>
        <v>52.445599999999999</v>
      </c>
      <c r="L214" s="259">
        <f>'LK 18'!G13</f>
        <v>54</v>
      </c>
      <c r="M214" s="259">
        <f>'LK 18'!H13</f>
        <v>53.935760000000002</v>
      </c>
      <c r="N214" s="259">
        <f>'LK 18'!I13</f>
        <v>28.04063</v>
      </c>
      <c r="O214" s="260">
        <f t="shared" si="68"/>
        <v>54</v>
      </c>
      <c r="P214" s="260">
        <f t="shared" si="69"/>
        <v>188.42198999999999</v>
      </c>
      <c r="Q214" s="261">
        <f>'LK 18'!D13</f>
        <v>63</v>
      </c>
      <c r="R214" s="262">
        <f t="shared" si="71"/>
        <v>2.4300000000000002</v>
      </c>
    </row>
    <row r="215" spans="2:18" x14ac:dyDescent="0.25">
      <c r="B215" s="254">
        <v>207</v>
      </c>
      <c r="C215" s="267" t="s">
        <v>418</v>
      </c>
      <c r="D215" s="256" t="str">
        <f t="shared" si="70"/>
        <v>LK.18.12</v>
      </c>
      <c r="E215" s="256" t="s">
        <v>868</v>
      </c>
      <c r="F215" s="257">
        <v>4</v>
      </c>
      <c r="G215" s="305"/>
      <c r="H215" s="258" t="s">
        <v>664</v>
      </c>
      <c r="I215" s="258" t="s">
        <v>683</v>
      </c>
      <c r="J215" s="258" t="s">
        <v>663</v>
      </c>
      <c r="K215" s="259">
        <f>'LK 18'!F14</f>
        <v>52.445599999999999</v>
      </c>
      <c r="L215" s="259">
        <f>'LK 18'!G14</f>
        <v>54</v>
      </c>
      <c r="M215" s="259">
        <f>'LK 18'!H14</f>
        <v>53.917409999999997</v>
      </c>
      <c r="N215" s="259">
        <f>'LK 18'!I14</f>
        <v>28.04063</v>
      </c>
      <c r="O215" s="260">
        <f t="shared" si="68"/>
        <v>54</v>
      </c>
      <c r="P215" s="260">
        <f t="shared" si="69"/>
        <v>188.40364</v>
      </c>
      <c r="Q215" s="261">
        <f>'LK 18'!D14</f>
        <v>63</v>
      </c>
      <c r="R215" s="262">
        <f t="shared" si="71"/>
        <v>2.4300000000000002</v>
      </c>
    </row>
    <row r="216" spans="2:18" x14ac:dyDescent="0.25">
      <c r="B216" s="254">
        <v>208</v>
      </c>
      <c r="C216" s="267" t="s">
        <v>419</v>
      </c>
      <c r="D216" s="256" t="str">
        <f t="shared" si="70"/>
        <v>LK.18.13</v>
      </c>
      <c r="E216" s="256" t="s">
        <v>869</v>
      </c>
      <c r="F216" s="257">
        <v>4</v>
      </c>
      <c r="G216" s="305"/>
      <c r="H216" s="258" t="s">
        <v>664</v>
      </c>
      <c r="I216" s="258" t="s">
        <v>842</v>
      </c>
      <c r="J216" s="258" t="s">
        <v>663</v>
      </c>
      <c r="K216" s="259">
        <f>'LK 18'!F15</f>
        <v>52.445599999999999</v>
      </c>
      <c r="L216" s="259">
        <f>'LK 18'!G15</f>
        <v>54</v>
      </c>
      <c r="M216" s="259">
        <f>'LK 18'!H15</f>
        <v>53.899059999999999</v>
      </c>
      <c r="N216" s="259">
        <f>'LK 18'!I15</f>
        <v>32.130000000000003</v>
      </c>
      <c r="O216" s="260">
        <f t="shared" si="68"/>
        <v>54</v>
      </c>
      <c r="P216" s="260">
        <f t="shared" si="69"/>
        <v>192.47466</v>
      </c>
      <c r="Q216" s="261">
        <f>'LK 18'!D15</f>
        <v>63</v>
      </c>
      <c r="R216" s="262">
        <f t="shared" si="71"/>
        <v>2.4300000000000002</v>
      </c>
    </row>
    <row r="217" spans="2:18" x14ac:dyDescent="0.25">
      <c r="B217" s="254">
        <v>209</v>
      </c>
      <c r="C217" s="267" t="s">
        <v>420</v>
      </c>
      <c r="D217" s="256" t="str">
        <f t="shared" si="70"/>
        <v>LK.18.14</v>
      </c>
      <c r="E217" s="256" t="s">
        <v>870</v>
      </c>
      <c r="F217" s="257">
        <v>4</v>
      </c>
      <c r="G217" s="305"/>
      <c r="H217" s="258" t="s">
        <v>664</v>
      </c>
      <c r="I217" s="258" t="s">
        <v>856</v>
      </c>
      <c r="J217" s="258" t="s">
        <v>663</v>
      </c>
      <c r="K217" s="259">
        <f>'LK 18'!F16</f>
        <v>52.445599999999999</v>
      </c>
      <c r="L217" s="259">
        <f>'LK 18'!G16</f>
        <v>54</v>
      </c>
      <c r="M217" s="259">
        <f>'LK 18'!H16</f>
        <v>53.880710000000001</v>
      </c>
      <c r="N217" s="259">
        <f>'LK 18'!I16</f>
        <v>32.130000000000003</v>
      </c>
      <c r="O217" s="260">
        <f t="shared" si="68"/>
        <v>54</v>
      </c>
      <c r="P217" s="260">
        <f t="shared" si="69"/>
        <v>192.45631</v>
      </c>
      <c r="Q217" s="261">
        <f>'LK 18'!D16</f>
        <v>63</v>
      </c>
      <c r="R217" s="262">
        <f t="shared" si="71"/>
        <v>2.4300000000000002</v>
      </c>
    </row>
    <row r="218" spans="2:18" x14ac:dyDescent="0.25">
      <c r="B218" s="254">
        <v>210</v>
      </c>
      <c r="C218" s="267" t="s">
        <v>421</v>
      </c>
      <c r="D218" s="256" t="str">
        <f t="shared" si="70"/>
        <v>LK.18.15</v>
      </c>
      <c r="E218" s="256" t="s">
        <v>871</v>
      </c>
      <c r="F218" s="257">
        <v>4</v>
      </c>
      <c r="G218" s="305"/>
      <c r="H218" s="258" t="s">
        <v>661</v>
      </c>
      <c r="I218" s="258" t="s">
        <v>662</v>
      </c>
      <c r="J218" s="258" t="s">
        <v>663</v>
      </c>
      <c r="K218" s="259">
        <f>'LK 18'!F17</f>
        <v>73.984690000000001</v>
      </c>
      <c r="L218" s="259">
        <f>'LK 18'!G17</f>
        <v>79.808549999999997</v>
      </c>
      <c r="M218" s="259">
        <f>'LK 18'!H17</f>
        <v>79.561859999999996</v>
      </c>
      <c r="N218" s="259">
        <f>'LK 18'!I17</f>
        <v>49.802079999999997</v>
      </c>
      <c r="O218" s="260">
        <f t="shared" si="68"/>
        <v>79.808549999999997</v>
      </c>
      <c r="P218" s="260">
        <f t="shared" si="69"/>
        <v>283.15717999999998</v>
      </c>
      <c r="Q218" s="261">
        <f>'LK 18'!D17</f>
        <v>94.93</v>
      </c>
      <c r="R218" s="262">
        <f t="shared" si="71"/>
        <v>2.4300000000000002</v>
      </c>
    </row>
    <row r="219" spans="2:18" x14ac:dyDescent="0.25">
      <c r="B219" s="254">
        <v>211</v>
      </c>
      <c r="C219" s="337" t="s">
        <v>75</v>
      </c>
      <c r="D219" s="337"/>
      <c r="E219" s="337"/>
      <c r="F219" s="337"/>
      <c r="G219" s="263"/>
      <c r="H219" s="264"/>
      <c r="I219" s="264"/>
      <c r="J219" s="264"/>
      <c r="K219" s="265">
        <f>SUM(K220:K234)</f>
        <v>956.34235532620005</v>
      </c>
      <c r="L219" s="265">
        <f>SUM(L220:L234)</f>
        <v>991.77295563129996</v>
      </c>
      <c r="M219" s="265">
        <f>SUM(M220:M234)</f>
        <v>991.77295563129996</v>
      </c>
      <c r="N219" s="265">
        <f>SUM(N220:N234)</f>
        <v>571.40958269450005</v>
      </c>
      <c r="O219" s="265">
        <f>MAX(K219:N219)</f>
        <v>991.77295563129996</v>
      </c>
      <c r="P219" s="265">
        <f>SUM(P220:P234)</f>
        <v>3511.2978492832999</v>
      </c>
      <c r="Q219" s="266">
        <f>+SUM(Q220:Q234)</f>
        <v>1213.3700000000001</v>
      </c>
      <c r="R219" s="249">
        <f>+SUM(R220:R234)</f>
        <v>36.450000000000003</v>
      </c>
    </row>
    <row r="220" spans="2:18" x14ac:dyDescent="0.25">
      <c r="B220" s="254">
        <v>212</v>
      </c>
      <c r="C220" s="267" t="s">
        <v>422</v>
      </c>
      <c r="D220" s="256" t="str">
        <f>+C220</f>
        <v>LK.19.1</v>
      </c>
      <c r="E220" s="256" t="s">
        <v>828</v>
      </c>
      <c r="F220" s="257">
        <v>4</v>
      </c>
      <c r="G220" s="305" t="s">
        <v>1114</v>
      </c>
      <c r="H220" s="258" t="s">
        <v>661</v>
      </c>
      <c r="I220" s="258" t="s">
        <v>662</v>
      </c>
      <c r="J220" s="258" t="s">
        <v>681</v>
      </c>
      <c r="K220" s="259">
        <f>'LK 19'!F3</f>
        <v>104.36430219999998</v>
      </c>
      <c r="L220" s="259">
        <f>'LK 19'!G3</f>
        <v>112.42430219999999</v>
      </c>
      <c r="M220" s="259">
        <f>'LK 19'!H3</f>
        <v>112.42430219999999</v>
      </c>
      <c r="N220" s="259">
        <f>'LK 19'!I3</f>
        <v>72.724302199999983</v>
      </c>
      <c r="O220" s="260">
        <f t="shared" ref="O220:O234" si="72">+MAX(K220:N220)</f>
        <v>112.42430219999999</v>
      </c>
      <c r="P220" s="260">
        <f t="shared" ref="P220:P234" si="73">+SUM(K220:N220)</f>
        <v>401.93720879999989</v>
      </c>
      <c r="Q220" s="261">
        <f>'LK 19'!D3</f>
        <v>135.66999999999999</v>
      </c>
      <c r="R220" s="262">
        <f>0.81*3</f>
        <v>2.4300000000000002</v>
      </c>
    </row>
    <row r="221" spans="2:18" x14ac:dyDescent="0.25">
      <c r="B221" s="254">
        <v>213</v>
      </c>
      <c r="C221" s="267" t="s">
        <v>423</v>
      </c>
      <c r="D221" s="256" t="str">
        <f t="shared" ref="D221:D234" si="74">+C221</f>
        <v>LK.19.2</v>
      </c>
      <c r="E221" s="256" t="s">
        <v>872</v>
      </c>
      <c r="F221" s="257">
        <v>4</v>
      </c>
      <c r="G221" s="305"/>
      <c r="H221" s="258" t="s">
        <v>664</v>
      </c>
      <c r="I221" s="258" t="s">
        <v>665</v>
      </c>
      <c r="J221" s="258" t="s">
        <v>681</v>
      </c>
      <c r="K221" s="259">
        <f>'LK 19'!F4</f>
        <v>68.191099998200002</v>
      </c>
      <c r="L221" s="259">
        <f>'LK 19'!G4</f>
        <v>69.9999999992</v>
      </c>
      <c r="M221" s="259">
        <f>'LK 19'!H4</f>
        <v>69.9999999992</v>
      </c>
      <c r="N221" s="259">
        <f>'LK 19'!I4</f>
        <v>41.47</v>
      </c>
      <c r="O221" s="260">
        <f t="shared" si="72"/>
        <v>69.9999999992</v>
      </c>
      <c r="P221" s="260">
        <f t="shared" si="73"/>
        <v>249.66109999659997</v>
      </c>
      <c r="Q221" s="261">
        <f>'LK 19'!D4</f>
        <v>80</v>
      </c>
      <c r="R221" s="262">
        <f t="shared" ref="R221:R234" si="75">0.81*3</f>
        <v>2.4300000000000002</v>
      </c>
    </row>
    <row r="222" spans="2:18" x14ac:dyDescent="0.25">
      <c r="B222" s="254">
        <v>214</v>
      </c>
      <c r="C222" s="267" t="s">
        <v>424</v>
      </c>
      <c r="D222" s="256" t="str">
        <f t="shared" si="74"/>
        <v>LK.19.3</v>
      </c>
      <c r="E222" s="256" t="s">
        <v>873</v>
      </c>
      <c r="F222" s="257">
        <v>4</v>
      </c>
      <c r="G222" s="305"/>
      <c r="H222" s="258" t="s">
        <v>664</v>
      </c>
      <c r="I222" s="258" t="s">
        <v>665</v>
      </c>
      <c r="J222" s="258" t="s">
        <v>681</v>
      </c>
      <c r="K222" s="259">
        <f>'LK 19'!F5</f>
        <v>68.191099998200002</v>
      </c>
      <c r="L222" s="259">
        <f>'LK 19'!G5</f>
        <v>69.9999999992</v>
      </c>
      <c r="M222" s="259">
        <f>'LK 19'!H5</f>
        <v>69.9999999992</v>
      </c>
      <c r="N222" s="259">
        <f>'LK 19'!I5</f>
        <v>41.47</v>
      </c>
      <c r="O222" s="260">
        <f t="shared" si="72"/>
        <v>69.9999999992</v>
      </c>
      <c r="P222" s="260">
        <f t="shared" si="73"/>
        <v>249.66109999659997</v>
      </c>
      <c r="Q222" s="261">
        <f>'LK 19'!D5</f>
        <v>80</v>
      </c>
      <c r="R222" s="262">
        <f t="shared" si="75"/>
        <v>2.4300000000000002</v>
      </c>
    </row>
    <row r="223" spans="2:18" x14ac:dyDescent="0.25">
      <c r="B223" s="254">
        <v>215</v>
      </c>
      <c r="C223" s="267" t="s">
        <v>425</v>
      </c>
      <c r="D223" s="256" t="str">
        <f t="shared" si="74"/>
        <v>LK.19.4</v>
      </c>
      <c r="E223" s="256" t="s">
        <v>874</v>
      </c>
      <c r="F223" s="257">
        <v>4</v>
      </c>
      <c r="G223" s="305"/>
      <c r="H223" s="258" t="s">
        <v>664</v>
      </c>
      <c r="I223" s="258" t="s">
        <v>665</v>
      </c>
      <c r="J223" s="258" t="s">
        <v>681</v>
      </c>
      <c r="K223" s="259">
        <f>'LK 19'!F6</f>
        <v>68.191099998200002</v>
      </c>
      <c r="L223" s="259">
        <f>'LK 19'!G6</f>
        <v>69.9999999992</v>
      </c>
      <c r="M223" s="259">
        <f>'LK 19'!H6</f>
        <v>69.9999999992</v>
      </c>
      <c r="N223" s="259">
        <f>'LK 19'!I6</f>
        <v>36.9</v>
      </c>
      <c r="O223" s="260">
        <f t="shared" si="72"/>
        <v>69.9999999992</v>
      </c>
      <c r="P223" s="260">
        <f t="shared" si="73"/>
        <v>245.09109999659998</v>
      </c>
      <c r="Q223" s="261">
        <f>'LK 19'!D6</f>
        <v>80</v>
      </c>
      <c r="R223" s="262">
        <f t="shared" si="75"/>
        <v>2.4300000000000002</v>
      </c>
    </row>
    <row r="224" spans="2:18" x14ac:dyDescent="0.25">
      <c r="B224" s="254">
        <v>216</v>
      </c>
      <c r="C224" s="267" t="s">
        <v>426</v>
      </c>
      <c r="D224" s="256" t="str">
        <f t="shared" si="74"/>
        <v>LK.19.5</v>
      </c>
      <c r="E224" s="256" t="s">
        <v>864</v>
      </c>
      <c r="F224" s="257">
        <v>4</v>
      </c>
      <c r="G224" s="305"/>
      <c r="H224" s="258" t="s">
        <v>664</v>
      </c>
      <c r="I224" s="258" t="s">
        <v>665</v>
      </c>
      <c r="J224" s="258" t="s">
        <v>681</v>
      </c>
      <c r="K224" s="259">
        <f>'LK 19'!F7</f>
        <v>68.191099998200002</v>
      </c>
      <c r="L224" s="259">
        <f>'LK 19'!G7</f>
        <v>69.9999999992</v>
      </c>
      <c r="M224" s="259">
        <f>'LK 19'!H7</f>
        <v>69.9999999992</v>
      </c>
      <c r="N224" s="259">
        <f>'LK 19'!I7</f>
        <v>36.9</v>
      </c>
      <c r="O224" s="260">
        <f t="shared" si="72"/>
        <v>69.9999999992</v>
      </c>
      <c r="P224" s="260">
        <f t="shared" si="73"/>
        <v>245.09109999659998</v>
      </c>
      <c r="Q224" s="261">
        <f>'LK 19'!D7</f>
        <v>80</v>
      </c>
      <c r="R224" s="262">
        <f t="shared" si="75"/>
        <v>2.4300000000000002</v>
      </c>
    </row>
    <row r="225" spans="2:18" x14ac:dyDescent="0.25">
      <c r="B225" s="254">
        <v>217</v>
      </c>
      <c r="C225" s="267" t="s">
        <v>427</v>
      </c>
      <c r="D225" s="256" t="str">
        <f t="shared" si="74"/>
        <v>LK.19.6</v>
      </c>
      <c r="E225" s="256" t="s">
        <v>875</v>
      </c>
      <c r="F225" s="257">
        <v>4</v>
      </c>
      <c r="G225" s="305"/>
      <c r="H225" s="258" t="s">
        <v>664</v>
      </c>
      <c r="I225" s="258" t="s">
        <v>662</v>
      </c>
      <c r="J225" s="258" t="s">
        <v>681</v>
      </c>
      <c r="K225" s="259">
        <f>'LK 19'!F8</f>
        <v>68.191099998200002</v>
      </c>
      <c r="L225" s="259">
        <f>'LK 19'!G8</f>
        <v>69.9999999992</v>
      </c>
      <c r="M225" s="259">
        <f>'LK 19'!H8</f>
        <v>69.9999999992</v>
      </c>
      <c r="N225" s="259">
        <f>'LK 19'!I8</f>
        <v>41.47</v>
      </c>
      <c r="O225" s="260">
        <f t="shared" si="72"/>
        <v>69.9999999992</v>
      </c>
      <c r="P225" s="260">
        <f t="shared" si="73"/>
        <v>249.66109999659997</v>
      </c>
      <c r="Q225" s="261">
        <f>'LK 19'!D8</f>
        <v>80</v>
      </c>
      <c r="R225" s="262">
        <f t="shared" si="75"/>
        <v>2.4300000000000002</v>
      </c>
    </row>
    <row r="226" spans="2:18" x14ac:dyDescent="0.25">
      <c r="B226" s="254">
        <v>218</v>
      </c>
      <c r="C226" s="267" t="s">
        <v>428</v>
      </c>
      <c r="D226" s="256" t="str">
        <f t="shared" si="74"/>
        <v>LK.19.7</v>
      </c>
      <c r="E226" s="256" t="s">
        <v>876</v>
      </c>
      <c r="F226" s="257">
        <v>4</v>
      </c>
      <c r="G226" s="305"/>
      <c r="H226" s="258" t="s">
        <v>661</v>
      </c>
      <c r="I226" s="258" t="s">
        <v>662</v>
      </c>
      <c r="J226" s="258" t="s">
        <v>681</v>
      </c>
      <c r="K226" s="259">
        <f>'LK 19'!F9</f>
        <v>68.409900003199994</v>
      </c>
      <c r="L226" s="259">
        <f>'LK 19'!G9</f>
        <v>70.000000004300006</v>
      </c>
      <c r="M226" s="259">
        <f>'LK 19'!H9</f>
        <v>70.000000004300006</v>
      </c>
      <c r="N226" s="259">
        <f>'LK 19'!I9</f>
        <v>36.809825002700002</v>
      </c>
      <c r="O226" s="260">
        <f t="shared" si="72"/>
        <v>70.000000004300006</v>
      </c>
      <c r="P226" s="260">
        <f t="shared" si="73"/>
        <v>245.2197250145</v>
      </c>
      <c r="Q226" s="261">
        <f>'LK 19'!D9</f>
        <v>112</v>
      </c>
      <c r="R226" s="262">
        <f t="shared" si="75"/>
        <v>2.4300000000000002</v>
      </c>
    </row>
    <row r="227" spans="2:18" x14ac:dyDescent="0.25">
      <c r="B227" s="254">
        <v>219</v>
      </c>
      <c r="C227" s="267" t="s">
        <v>429</v>
      </c>
      <c r="D227" s="256" t="str">
        <f t="shared" si="74"/>
        <v>LK.19.8</v>
      </c>
      <c r="E227" s="256" t="s">
        <v>877</v>
      </c>
      <c r="F227" s="257">
        <v>4</v>
      </c>
      <c r="G227" s="305" t="s">
        <v>1115</v>
      </c>
      <c r="H227" s="258" t="s">
        <v>661</v>
      </c>
      <c r="I227" s="258" t="s">
        <v>662</v>
      </c>
      <c r="J227" s="258" t="s">
        <v>663</v>
      </c>
      <c r="K227" s="259">
        <f>'LK 19'!F10</f>
        <v>52.681750000000001</v>
      </c>
      <c r="L227" s="259">
        <f>'LK 19'!G10</f>
        <v>54</v>
      </c>
      <c r="M227" s="259">
        <f>'LK 19'!H10</f>
        <v>54</v>
      </c>
      <c r="N227" s="259">
        <f>'LK 19'!I10</f>
        <v>27.855</v>
      </c>
      <c r="O227" s="260">
        <f t="shared" si="72"/>
        <v>54</v>
      </c>
      <c r="P227" s="260">
        <f t="shared" si="73"/>
        <v>188.53674999999998</v>
      </c>
      <c r="Q227" s="261">
        <f>'LK 19'!D10</f>
        <v>91</v>
      </c>
      <c r="R227" s="262">
        <f t="shared" si="75"/>
        <v>2.4300000000000002</v>
      </c>
    </row>
    <row r="228" spans="2:18" x14ac:dyDescent="0.25">
      <c r="B228" s="254">
        <v>220</v>
      </c>
      <c r="C228" s="267" t="s">
        <v>430</v>
      </c>
      <c r="D228" s="256" t="str">
        <f t="shared" si="74"/>
        <v>LK.19.9</v>
      </c>
      <c r="E228" s="256" t="s">
        <v>879</v>
      </c>
      <c r="F228" s="257">
        <v>4</v>
      </c>
      <c r="G228" s="305"/>
      <c r="H228" s="258" t="s">
        <v>664</v>
      </c>
      <c r="I228" s="258" t="s">
        <v>665</v>
      </c>
      <c r="J228" s="258" t="s">
        <v>663</v>
      </c>
      <c r="K228" s="259">
        <f>'LK 19'!F11</f>
        <v>52.445599999999999</v>
      </c>
      <c r="L228" s="259">
        <f>'LK 19'!G11</f>
        <v>54</v>
      </c>
      <c r="M228" s="259">
        <f>'LK 19'!H11</f>
        <v>54</v>
      </c>
      <c r="N228" s="259">
        <f>'LK 19'!I11</f>
        <v>32.130000000000003</v>
      </c>
      <c r="O228" s="260">
        <f t="shared" si="72"/>
        <v>54</v>
      </c>
      <c r="P228" s="260">
        <f t="shared" si="73"/>
        <v>192.57560000000001</v>
      </c>
      <c r="Q228" s="261">
        <f>'LK 19'!D11</f>
        <v>63</v>
      </c>
      <c r="R228" s="262">
        <f t="shared" si="75"/>
        <v>2.4300000000000002</v>
      </c>
    </row>
    <row r="229" spans="2:18" x14ac:dyDescent="0.25">
      <c r="B229" s="254">
        <v>221</v>
      </c>
      <c r="C229" s="267" t="s">
        <v>431</v>
      </c>
      <c r="D229" s="256" t="str">
        <f t="shared" si="74"/>
        <v>LK.19.10</v>
      </c>
      <c r="E229" s="256" t="s">
        <v>880</v>
      </c>
      <c r="F229" s="257">
        <v>4</v>
      </c>
      <c r="G229" s="305"/>
      <c r="H229" s="258" t="s">
        <v>664</v>
      </c>
      <c r="I229" s="258" t="s">
        <v>665</v>
      </c>
      <c r="J229" s="258" t="s">
        <v>663</v>
      </c>
      <c r="K229" s="259">
        <f>'LK 19'!F12</f>
        <v>52.445599999999999</v>
      </c>
      <c r="L229" s="259">
        <f>'LK 19'!G12</f>
        <v>54</v>
      </c>
      <c r="M229" s="259">
        <f>'LK 19'!H12</f>
        <v>54</v>
      </c>
      <c r="N229" s="259">
        <f>'LK 19'!I12</f>
        <v>32.130000000000003</v>
      </c>
      <c r="O229" s="260">
        <f t="shared" si="72"/>
        <v>54</v>
      </c>
      <c r="P229" s="260">
        <f t="shared" si="73"/>
        <v>192.57560000000001</v>
      </c>
      <c r="Q229" s="261">
        <f>'LK 19'!D12</f>
        <v>63</v>
      </c>
      <c r="R229" s="262">
        <f t="shared" si="75"/>
        <v>2.4300000000000002</v>
      </c>
    </row>
    <row r="230" spans="2:18" x14ac:dyDescent="0.25">
      <c r="B230" s="254">
        <v>222</v>
      </c>
      <c r="C230" s="267" t="s">
        <v>432</v>
      </c>
      <c r="D230" s="256" t="str">
        <f t="shared" si="74"/>
        <v>LK.19.11</v>
      </c>
      <c r="E230" s="256" t="s">
        <v>881</v>
      </c>
      <c r="F230" s="257">
        <v>4</v>
      </c>
      <c r="G230" s="305"/>
      <c r="H230" s="258" t="s">
        <v>664</v>
      </c>
      <c r="I230" s="258" t="s">
        <v>662</v>
      </c>
      <c r="J230" s="258" t="s">
        <v>663</v>
      </c>
      <c r="K230" s="259">
        <f>'LK 19'!F13</f>
        <v>52.445599999999999</v>
      </c>
      <c r="L230" s="259">
        <f>'LK 19'!G13</f>
        <v>54</v>
      </c>
      <c r="M230" s="259">
        <f>'LK 19'!H13</f>
        <v>54</v>
      </c>
      <c r="N230" s="259">
        <f>'LK 19'!I13</f>
        <v>28.040625000399999</v>
      </c>
      <c r="O230" s="260">
        <f t="shared" si="72"/>
        <v>54</v>
      </c>
      <c r="P230" s="260">
        <f t="shared" si="73"/>
        <v>188.4862250004</v>
      </c>
      <c r="Q230" s="261">
        <f>'LK 19'!D13</f>
        <v>63</v>
      </c>
      <c r="R230" s="262">
        <f t="shared" si="75"/>
        <v>2.4300000000000002</v>
      </c>
    </row>
    <row r="231" spans="2:18" x14ac:dyDescent="0.25">
      <c r="B231" s="254">
        <v>223</v>
      </c>
      <c r="C231" s="267" t="s">
        <v>433</v>
      </c>
      <c r="D231" s="256" t="str">
        <f t="shared" si="74"/>
        <v>LK.19.12</v>
      </c>
      <c r="E231" s="256" t="s">
        <v>882</v>
      </c>
      <c r="F231" s="257">
        <v>4</v>
      </c>
      <c r="G231" s="305"/>
      <c r="H231" s="258" t="s">
        <v>664</v>
      </c>
      <c r="I231" s="258" t="s">
        <v>683</v>
      </c>
      <c r="J231" s="258" t="s">
        <v>663</v>
      </c>
      <c r="K231" s="259">
        <f>'LK 19'!F14</f>
        <v>52.445599999999999</v>
      </c>
      <c r="L231" s="259">
        <f>'LK 19'!G14</f>
        <v>54</v>
      </c>
      <c r="M231" s="259">
        <f>'LK 19'!H14</f>
        <v>54</v>
      </c>
      <c r="N231" s="259">
        <f>'LK 19'!I14</f>
        <v>28.040625000399999</v>
      </c>
      <c r="O231" s="260">
        <f t="shared" si="72"/>
        <v>54</v>
      </c>
      <c r="P231" s="260">
        <f t="shared" si="73"/>
        <v>188.4862250004</v>
      </c>
      <c r="Q231" s="261">
        <f>'LK 19'!D14</f>
        <v>63</v>
      </c>
      <c r="R231" s="262">
        <f t="shared" si="75"/>
        <v>2.4300000000000002</v>
      </c>
    </row>
    <row r="232" spans="2:18" x14ac:dyDescent="0.25">
      <c r="B232" s="254">
        <v>224</v>
      </c>
      <c r="C232" s="267" t="s">
        <v>434</v>
      </c>
      <c r="D232" s="256" t="str">
        <f t="shared" si="74"/>
        <v>LK.19.13</v>
      </c>
      <c r="E232" s="256" t="s">
        <v>883</v>
      </c>
      <c r="F232" s="257">
        <v>4</v>
      </c>
      <c r="G232" s="305"/>
      <c r="H232" s="258" t="s">
        <v>664</v>
      </c>
      <c r="I232" s="258" t="s">
        <v>842</v>
      </c>
      <c r="J232" s="258" t="s">
        <v>663</v>
      </c>
      <c r="K232" s="259">
        <f>'LK 19'!F15</f>
        <v>52.445599999999999</v>
      </c>
      <c r="L232" s="259">
        <f>'LK 19'!G15</f>
        <v>54</v>
      </c>
      <c r="M232" s="259">
        <f>'LK 19'!H15</f>
        <v>54</v>
      </c>
      <c r="N232" s="259">
        <f>'LK 19'!I15</f>
        <v>32.130000000000003</v>
      </c>
      <c r="O232" s="260">
        <f t="shared" si="72"/>
        <v>54</v>
      </c>
      <c r="P232" s="260">
        <f t="shared" si="73"/>
        <v>192.57560000000001</v>
      </c>
      <c r="Q232" s="261">
        <f>'LK 19'!D15</f>
        <v>63</v>
      </c>
      <c r="R232" s="262">
        <f t="shared" si="75"/>
        <v>2.4300000000000002</v>
      </c>
    </row>
    <row r="233" spans="2:18" x14ac:dyDescent="0.25">
      <c r="B233" s="254">
        <v>225</v>
      </c>
      <c r="C233" s="267" t="s">
        <v>435</v>
      </c>
      <c r="D233" s="256" t="str">
        <f t="shared" si="74"/>
        <v>LK.19.14</v>
      </c>
      <c r="E233" s="256" t="s">
        <v>884</v>
      </c>
      <c r="F233" s="257">
        <v>4</v>
      </c>
      <c r="G233" s="305"/>
      <c r="H233" s="258" t="s">
        <v>664</v>
      </c>
      <c r="I233" s="258" t="s">
        <v>856</v>
      </c>
      <c r="J233" s="258" t="s">
        <v>663</v>
      </c>
      <c r="K233" s="259">
        <f>'LK 19'!F16</f>
        <v>52.445599999999999</v>
      </c>
      <c r="L233" s="259">
        <f>'LK 19'!G16</f>
        <v>54</v>
      </c>
      <c r="M233" s="259">
        <f>'LK 19'!H16</f>
        <v>54</v>
      </c>
      <c r="N233" s="259">
        <f>'LK 19'!I16</f>
        <v>32.130000000000003</v>
      </c>
      <c r="O233" s="260">
        <f t="shared" si="72"/>
        <v>54</v>
      </c>
      <c r="P233" s="260">
        <f t="shared" si="73"/>
        <v>192.57560000000001</v>
      </c>
      <c r="Q233" s="261">
        <f>'LK 19'!D16</f>
        <v>63</v>
      </c>
      <c r="R233" s="262">
        <f t="shared" si="75"/>
        <v>2.4300000000000002</v>
      </c>
    </row>
    <row r="234" spans="2:18" x14ac:dyDescent="0.25">
      <c r="B234" s="254">
        <v>226</v>
      </c>
      <c r="C234" s="267" t="s">
        <v>436</v>
      </c>
      <c r="D234" s="256" t="str">
        <f t="shared" si="74"/>
        <v>LK.19.15</v>
      </c>
      <c r="E234" s="256" t="s">
        <v>885</v>
      </c>
      <c r="F234" s="257">
        <v>4</v>
      </c>
      <c r="G234" s="305"/>
      <c r="H234" s="258" t="s">
        <v>661</v>
      </c>
      <c r="I234" s="258" t="s">
        <v>662</v>
      </c>
      <c r="J234" s="258" t="s">
        <v>663</v>
      </c>
      <c r="K234" s="259">
        <f>'LK 19'!F17</f>
        <v>75.257303132000004</v>
      </c>
      <c r="L234" s="259">
        <f>'LK 19'!G17</f>
        <v>81.348653431000002</v>
      </c>
      <c r="M234" s="259">
        <f>'LK 19'!H17</f>
        <v>81.348653431000002</v>
      </c>
      <c r="N234" s="259">
        <f>'LK 19'!I17</f>
        <v>51.209205490999999</v>
      </c>
      <c r="O234" s="260">
        <f t="shared" si="72"/>
        <v>81.348653431000002</v>
      </c>
      <c r="P234" s="260">
        <f t="shared" si="73"/>
        <v>289.16381548499999</v>
      </c>
      <c r="Q234" s="261">
        <f>'LK 19'!D17</f>
        <v>96.7</v>
      </c>
      <c r="R234" s="262">
        <f t="shared" si="75"/>
        <v>2.4300000000000002</v>
      </c>
    </row>
    <row r="235" spans="2:18" x14ac:dyDescent="0.25">
      <c r="B235" s="254">
        <v>227</v>
      </c>
      <c r="C235" s="337" t="s">
        <v>78</v>
      </c>
      <c r="D235" s="337"/>
      <c r="E235" s="337"/>
      <c r="F235" s="337"/>
      <c r="G235" s="263"/>
      <c r="H235" s="264"/>
      <c r="I235" s="264"/>
      <c r="J235" s="264"/>
      <c r="K235" s="265">
        <f>SUM(K236:K250)</f>
        <v>954.61265313199976</v>
      </c>
      <c r="L235" s="265">
        <f>SUM(L236:L250)</f>
        <v>989.90000000000009</v>
      </c>
      <c r="M235" s="265">
        <f>SUM(M236:M250)</f>
        <v>989.90000000000009</v>
      </c>
      <c r="N235" s="265">
        <f>SUM(N236:N250)</f>
        <v>581.1962500006</v>
      </c>
      <c r="O235" s="265">
        <f>MAX(K235:N235)</f>
        <v>989.90000000000009</v>
      </c>
      <c r="P235" s="265">
        <f>SUM(P236:P250)</f>
        <v>3515.6089031325992</v>
      </c>
      <c r="Q235" s="266">
        <f>+SUM(Q236:Q250)</f>
        <v>1214.4699999999998</v>
      </c>
      <c r="R235" s="249">
        <f>+SUM(R236:R250)</f>
        <v>36.450000000000003</v>
      </c>
    </row>
    <row r="236" spans="2:18" x14ac:dyDescent="0.25">
      <c r="B236" s="254">
        <v>228</v>
      </c>
      <c r="C236" s="267" t="s">
        <v>437</v>
      </c>
      <c r="D236" s="256" t="str">
        <f>+C236</f>
        <v>LK.20.1</v>
      </c>
      <c r="E236" s="256" t="s">
        <v>837</v>
      </c>
      <c r="F236" s="257">
        <v>4</v>
      </c>
      <c r="G236" s="305" t="s">
        <v>1116</v>
      </c>
      <c r="H236" s="258" t="s">
        <v>661</v>
      </c>
      <c r="I236" s="258" t="s">
        <v>662</v>
      </c>
      <c r="J236" s="258" t="s">
        <v>681</v>
      </c>
      <c r="K236" s="259">
        <f>'LK 20'!F3</f>
        <v>75.257303132000004</v>
      </c>
      <c r="L236" s="259">
        <f>'LK 20'!G3</f>
        <v>81.3</v>
      </c>
      <c r="M236" s="259">
        <f>'LK 20'!H3</f>
        <v>81.3</v>
      </c>
      <c r="N236" s="259">
        <f>'LK 20'!I3</f>
        <v>51.2</v>
      </c>
      <c r="O236" s="260">
        <f t="shared" ref="O236:O250" si="76">+MAX(K236:N236)</f>
        <v>81.3</v>
      </c>
      <c r="P236" s="260">
        <f t="shared" ref="P236:P250" si="77">+SUM(K236:N236)</f>
        <v>289.05730313200002</v>
      </c>
      <c r="Q236" s="261">
        <f>'LK 20'!D3</f>
        <v>97.84</v>
      </c>
      <c r="R236" s="262">
        <f>0.81*3</f>
        <v>2.4300000000000002</v>
      </c>
    </row>
    <row r="237" spans="2:18" x14ac:dyDescent="0.25">
      <c r="B237" s="254">
        <v>229</v>
      </c>
      <c r="C237" s="267" t="s">
        <v>438</v>
      </c>
      <c r="D237" s="256" t="str">
        <f t="shared" ref="D237:D250" si="78">+C237</f>
        <v>LK.20.2</v>
      </c>
      <c r="E237" s="256" t="s">
        <v>886</v>
      </c>
      <c r="F237" s="257">
        <v>4</v>
      </c>
      <c r="G237" s="305"/>
      <c r="H237" s="258" t="s">
        <v>664</v>
      </c>
      <c r="I237" s="258" t="s">
        <v>665</v>
      </c>
      <c r="J237" s="258" t="s">
        <v>681</v>
      </c>
      <c r="K237" s="259">
        <f>'LK 20'!F4</f>
        <v>52.445599999999999</v>
      </c>
      <c r="L237" s="259">
        <f>'LK 20'!G4</f>
        <v>54</v>
      </c>
      <c r="M237" s="259">
        <f>'LK 20'!H4</f>
        <v>54</v>
      </c>
      <c r="N237" s="259">
        <f>'LK 20'!I4</f>
        <v>32.1</v>
      </c>
      <c r="O237" s="260">
        <f t="shared" si="76"/>
        <v>54</v>
      </c>
      <c r="P237" s="260">
        <f t="shared" si="77"/>
        <v>192.54560000000001</v>
      </c>
      <c r="Q237" s="261">
        <f>'LK 20'!D4</f>
        <v>63</v>
      </c>
      <c r="R237" s="262">
        <f t="shared" ref="R237:R250" si="79">0.81*3</f>
        <v>2.4300000000000002</v>
      </c>
    </row>
    <row r="238" spans="2:18" x14ac:dyDescent="0.25">
      <c r="B238" s="254">
        <v>230</v>
      </c>
      <c r="C238" s="267" t="s">
        <v>439</v>
      </c>
      <c r="D238" s="256" t="str">
        <f t="shared" si="78"/>
        <v>LK.20.3</v>
      </c>
      <c r="E238" s="256" t="s">
        <v>887</v>
      </c>
      <c r="F238" s="257">
        <v>4</v>
      </c>
      <c r="G238" s="305"/>
      <c r="H238" s="258" t="s">
        <v>664</v>
      </c>
      <c r="I238" s="258" t="s">
        <v>665</v>
      </c>
      <c r="J238" s="258" t="s">
        <v>681</v>
      </c>
      <c r="K238" s="259">
        <f>'LK 20'!F5</f>
        <v>52.445599999999999</v>
      </c>
      <c r="L238" s="259">
        <f>'LK 20'!G5</f>
        <v>54</v>
      </c>
      <c r="M238" s="259">
        <f>'LK 20'!H5</f>
        <v>54</v>
      </c>
      <c r="N238" s="259">
        <f>'LK 20'!I5</f>
        <v>32.1</v>
      </c>
      <c r="O238" s="260">
        <f t="shared" si="76"/>
        <v>54</v>
      </c>
      <c r="P238" s="260">
        <f t="shared" si="77"/>
        <v>192.54560000000001</v>
      </c>
      <c r="Q238" s="261">
        <f>'LK 20'!D5</f>
        <v>63</v>
      </c>
      <c r="R238" s="262">
        <f t="shared" si="79"/>
        <v>2.4300000000000002</v>
      </c>
    </row>
    <row r="239" spans="2:18" x14ac:dyDescent="0.25">
      <c r="B239" s="254">
        <v>231</v>
      </c>
      <c r="C239" s="267" t="s">
        <v>440</v>
      </c>
      <c r="D239" s="256" t="str">
        <f t="shared" si="78"/>
        <v>LK.20.4</v>
      </c>
      <c r="E239" s="256" t="s">
        <v>888</v>
      </c>
      <c r="F239" s="257">
        <v>4</v>
      </c>
      <c r="G239" s="305"/>
      <c r="H239" s="258" t="s">
        <v>664</v>
      </c>
      <c r="I239" s="258" t="s">
        <v>665</v>
      </c>
      <c r="J239" s="258" t="s">
        <v>681</v>
      </c>
      <c r="K239" s="259">
        <f>'LK 20'!F6</f>
        <v>52.445599999999999</v>
      </c>
      <c r="L239" s="259">
        <f>'LK 20'!G6</f>
        <v>54</v>
      </c>
      <c r="M239" s="259">
        <f>'LK 20'!H6</f>
        <v>54</v>
      </c>
      <c r="N239" s="259">
        <f>'LK 20'!I6</f>
        <v>28.0406250003</v>
      </c>
      <c r="O239" s="260">
        <f t="shared" si="76"/>
        <v>54</v>
      </c>
      <c r="P239" s="260">
        <f t="shared" si="77"/>
        <v>188.48622500030001</v>
      </c>
      <c r="Q239" s="261">
        <f>'LK 20'!D6</f>
        <v>63</v>
      </c>
      <c r="R239" s="262">
        <f t="shared" si="79"/>
        <v>2.4300000000000002</v>
      </c>
    </row>
    <row r="240" spans="2:18" x14ac:dyDescent="0.25">
      <c r="B240" s="254">
        <v>232</v>
      </c>
      <c r="C240" s="267" t="s">
        <v>441</v>
      </c>
      <c r="D240" s="256" t="str">
        <f t="shared" si="78"/>
        <v>LK.20.5</v>
      </c>
      <c r="E240" s="256" t="s">
        <v>889</v>
      </c>
      <c r="F240" s="257">
        <v>4</v>
      </c>
      <c r="G240" s="305"/>
      <c r="H240" s="258" t="s">
        <v>664</v>
      </c>
      <c r="I240" s="258" t="s">
        <v>665</v>
      </c>
      <c r="J240" s="258" t="s">
        <v>681</v>
      </c>
      <c r="K240" s="259">
        <f>'LK 20'!F7</f>
        <v>52.445599999999999</v>
      </c>
      <c r="L240" s="259">
        <f>'LK 20'!G7</f>
        <v>54</v>
      </c>
      <c r="M240" s="259">
        <f>'LK 20'!H7</f>
        <v>54</v>
      </c>
      <c r="N240" s="259">
        <f>'LK 20'!I7</f>
        <v>28.0406250003</v>
      </c>
      <c r="O240" s="260">
        <f t="shared" si="76"/>
        <v>54</v>
      </c>
      <c r="P240" s="260">
        <f t="shared" si="77"/>
        <v>188.48622500030001</v>
      </c>
      <c r="Q240" s="261">
        <f>'LK 20'!D7</f>
        <v>63</v>
      </c>
      <c r="R240" s="262">
        <f t="shared" si="79"/>
        <v>2.4300000000000002</v>
      </c>
    </row>
    <row r="241" spans="2:18" x14ac:dyDescent="0.25">
      <c r="B241" s="254">
        <v>233</v>
      </c>
      <c r="C241" s="267" t="s">
        <v>442</v>
      </c>
      <c r="D241" s="256" t="str">
        <f t="shared" si="78"/>
        <v>LK.20.6</v>
      </c>
      <c r="E241" s="256" t="s">
        <v>890</v>
      </c>
      <c r="F241" s="257">
        <v>4</v>
      </c>
      <c r="G241" s="305"/>
      <c r="H241" s="258" t="s">
        <v>664</v>
      </c>
      <c r="I241" s="258" t="s">
        <v>662</v>
      </c>
      <c r="J241" s="258" t="s">
        <v>681</v>
      </c>
      <c r="K241" s="259">
        <f>'LK 20'!F8</f>
        <v>52.445599999999999</v>
      </c>
      <c r="L241" s="259">
        <f>'LK 20'!G8</f>
        <v>54</v>
      </c>
      <c r="M241" s="259">
        <f>'LK 20'!H8</f>
        <v>54</v>
      </c>
      <c r="N241" s="259">
        <f>'LK 20'!I8</f>
        <v>32.130000000000003</v>
      </c>
      <c r="O241" s="260">
        <f t="shared" si="76"/>
        <v>54</v>
      </c>
      <c r="P241" s="260">
        <f t="shared" si="77"/>
        <v>192.57560000000001</v>
      </c>
      <c r="Q241" s="261">
        <f>'LK 20'!D8</f>
        <v>63</v>
      </c>
      <c r="R241" s="262">
        <f t="shared" si="79"/>
        <v>2.4300000000000002</v>
      </c>
    </row>
    <row r="242" spans="2:18" x14ac:dyDescent="0.25">
      <c r="B242" s="254">
        <v>234</v>
      </c>
      <c r="C242" s="267" t="s">
        <v>443</v>
      </c>
      <c r="D242" s="256" t="str">
        <f t="shared" si="78"/>
        <v>LK.20.7</v>
      </c>
      <c r="E242" s="256" t="s">
        <v>878</v>
      </c>
      <c r="F242" s="257">
        <v>4</v>
      </c>
      <c r="G242" s="305"/>
      <c r="H242" s="258" t="s">
        <v>664</v>
      </c>
      <c r="I242" s="258" t="s">
        <v>683</v>
      </c>
      <c r="J242" s="258" t="s">
        <v>681</v>
      </c>
      <c r="K242" s="259">
        <f>'LK 20'!F9</f>
        <v>52.445599999999999</v>
      </c>
      <c r="L242" s="259">
        <f>'LK 20'!G9</f>
        <v>54</v>
      </c>
      <c r="M242" s="259">
        <f>'LK 20'!H9</f>
        <v>54</v>
      </c>
      <c r="N242" s="259">
        <f>'LK 20'!I9</f>
        <v>32.130000000000003</v>
      </c>
      <c r="O242" s="260">
        <f t="shared" si="76"/>
        <v>54</v>
      </c>
      <c r="P242" s="260">
        <f t="shared" si="77"/>
        <v>192.57560000000001</v>
      </c>
      <c r="Q242" s="261">
        <f>'LK 20'!D9</f>
        <v>63</v>
      </c>
      <c r="R242" s="262">
        <f t="shared" si="79"/>
        <v>2.4300000000000002</v>
      </c>
    </row>
    <row r="243" spans="2:18" x14ac:dyDescent="0.25">
      <c r="B243" s="254">
        <v>235</v>
      </c>
      <c r="C243" s="267" t="s">
        <v>444</v>
      </c>
      <c r="D243" s="256" t="str">
        <f t="shared" si="78"/>
        <v>LK.20.8</v>
      </c>
      <c r="E243" s="256" t="s">
        <v>891</v>
      </c>
      <c r="F243" s="257">
        <v>4</v>
      </c>
      <c r="G243" s="305"/>
      <c r="H243" s="258" t="s">
        <v>661</v>
      </c>
      <c r="I243" s="258" t="s">
        <v>662</v>
      </c>
      <c r="J243" s="258" t="s">
        <v>681</v>
      </c>
      <c r="K243" s="259">
        <f>'LK 20'!F10</f>
        <v>52.681750000000001</v>
      </c>
      <c r="L243" s="259">
        <f>'LK 20'!G10</f>
        <v>54</v>
      </c>
      <c r="M243" s="259">
        <f>'LK 20'!H10</f>
        <v>54</v>
      </c>
      <c r="N243" s="259">
        <f>'LK 20'!I10</f>
        <v>27.855</v>
      </c>
      <c r="O243" s="260">
        <f t="shared" si="76"/>
        <v>54</v>
      </c>
      <c r="P243" s="260">
        <f t="shared" si="77"/>
        <v>188.53674999999998</v>
      </c>
      <c r="Q243" s="261">
        <f>'LK 20'!D10</f>
        <v>91</v>
      </c>
      <c r="R243" s="262">
        <f t="shared" si="79"/>
        <v>2.4300000000000002</v>
      </c>
    </row>
    <row r="244" spans="2:18" x14ac:dyDescent="0.25">
      <c r="B244" s="254">
        <v>236</v>
      </c>
      <c r="C244" s="267" t="s">
        <v>445</v>
      </c>
      <c r="D244" s="256" t="str">
        <f t="shared" si="78"/>
        <v>LK.20.9</v>
      </c>
      <c r="E244" s="256" t="s">
        <v>892</v>
      </c>
      <c r="F244" s="257">
        <v>4</v>
      </c>
      <c r="G244" s="305" t="s">
        <v>1117</v>
      </c>
      <c r="H244" s="258" t="s">
        <v>661</v>
      </c>
      <c r="I244" s="258" t="s">
        <v>662</v>
      </c>
      <c r="J244" s="258" t="s">
        <v>663</v>
      </c>
      <c r="K244" s="259">
        <f>'LK 20'!F11</f>
        <v>68.099999999999994</v>
      </c>
      <c r="L244" s="259">
        <f>'LK 20'!G11</f>
        <v>69.599999999999994</v>
      </c>
      <c r="M244" s="259">
        <f>'LK 20'!H11</f>
        <v>69.599999999999994</v>
      </c>
      <c r="N244" s="259">
        <f>'LK 20'!I11</f>
        <v>37.9</v>
      </c>
      <c r="O244" s="260">
        <f t="shared" si="76"/>
        <v>69.599999999999994</v>
      </c>
      <c r="P244" s="260">
        <f t="shared" si="77"/>
        <v>245.2</v>
      </c>
      <c r="Q244" s="261">
        <f>'LK 20'!D11</f>
        <v>111.52</v>
      </c>
      <c r="R244" s="262">
        <f t="shared" si="79"/>
        <v>2.4300000000000002</v>
      </c>
    </row>
    <row r="245" spans="2:18" x14ac:dyDescent="0.25">
      <c r="B245" s="254">
        <v>237</v>
      </c>
      <c r="C245" s="267" t="s">
        <v>446</v>
      </c>
      <c r="D245" s="256" t="str">
        <f t="shared" si="78"/>
        <v>LK.20.10</v>
      </c>
      <c r="E245" s="256" t="s">
        <v>893</v>
      </c>
      <c r="F245" s="257">
        <v>4</v>
      </c>
      <c r="G245" s="305"/>
      <c r="H245" s="258" t="s">
        <v>664</v>
      </c>
      <c r="I245" s="258" t="s">
        <v>665</v>
      </c>
      <c r="J245" s="258" t="s">
        <v>663</v>
      </c>
      <c r="K245" s="259">
        <f>'LK 20'!F12</f>
        <v>67.8</v>
      </c>
      <c r="L245" s="259">
        <f>'LK 20'!G12</f>
        <v>69.599999999999994</v>
      </c>
      <c r="M245" s="259">
        <f>'LK 20'!H12</f>
        <v>69.599999999999994</v>
      </c>
      <c r="N245" s="259">
        <f>'LK 20'!I12</f>
        <v>42.7</v>
      </c>
      <c r="O245" s="260">
        <f t="shared" si="76"/>
        <v>69.599999999999994</v>
      </c>
      <c r="P245" s="260">
        <f t="shared" si="77"/>
        <v>249.7</v>
      </c>
      <c r="Q245" s="261">
        <f>'LK 20'!D12</f>
        <v>79.67</v>
      </c>
      <c r="R245" s="262">
        <f t="shared" si="79"/>
        <v>2.4300000000000002</v>
      </c>
    </row>
    <row r="246" spans="2:18" x14ac:dyDescent="0.25">
      <c r="B246" s="254">
        <v>238</v>
      </c>
      <c r="C246" s="267" t="s">
        <v>447</v>
      </c>
      <c r="D246" s="256" t="str">
        <f t="shared" si="78"/>
        <v>LK.20.11</v>
      </c>
      <c r="E246" s="256" t="s">
        <v>894</v>
      </c>
      <c r="F246" s="257">
        <v>4</v>
      </c>
      <c r="G246" s="305"/>
      <c r="H246" s="258" t="s">
        <v>664</v>
      </c>
      <c r="I246" s="258" t="s">
        <v>665</v>
      </c>
      <c r="J246" s="258" t="s">
        <v>663</v>
      </c>
      <c r="K246" s="259">
        <f>'LK 20'!F13</f>
        <v>67.8</v>
      </c>
      <c r="L246" s="259">
        <f>'LK 20'!G13</f>
        <v>69.599999999999994</v>
      </c>
      <c r="M246" s="259">
        <f>'LK 20'!H13</f>
        <v>69.599999999999994</v>
      </c>
      <c r="N246" s="259">
        <f>'LK 20'!I13</f>
        <v>38.1</v>
      </c>
      <c r="O246" s="260">
        <f t="shared" si="76"/>
        <v>69.599999999999994</v>
      </c>
      <c r="P246" s="260">
        <f t="shared" si="77"/>
        <v>245.09999999999997</v>
      </c>
      <c r="Q246" s="261">
        <f>'LK 20'!D13</f>
        <v>79.67</v>
      </c>
      <c r="R246" s="262">
        <f t="shared" si="79"/>
        <v>2.4300000000000002</v>
      </c>
    </row>
    <row r="247" spans="2:18" x14ac:dyDescent="0.25">
      <c r="B247" s="254">
        <v>239</v>
      </c>
      <c r="C247" s="267" t="s">
        <v>448</v>
      </c>
      <c r="D247" s="256" t="str">
        <f t="shared" si="78"/>
        <v>LK.20.12</v>
      </c>
      <c r="E247" s="256" t="s">
        <v>895</v>
      </c>
      <c r="F247" s="257">
        <v>4</v>
      </c>
      <c r="G247" s="305"/>
      <c r="H247" s="258" t="s">
        <v>664</v>
      </c>
      <c r="I247" s="258" t="s">
        <v>662</v>
      </c>
      <c r="J247" s="258" t="s">
        <v>663</v>
      </c>
      <c r="K247" s="259">
        <f>'LK 20'!F14</f>
        <v>67.8</v>
      </c>
      <c r="L247" s="259">
        <f>'LK 20'!G14</f>
        <v>69.599999999999994</v>
      </c>
      <c r="M247" s="259">
        <f>'LK 20'!H14</f>
        <v>69.599999999999994</v>
      </c>
      <c r="N247" s="259">
        <f>'LK 20'!I14</f>
        <v>38.1</v>
      </c>
      <c r="O247" s="260">
        <f t="shared" si="76"/>
        <v>69.599999999999994</v>
      </c>
      <c r="P247" s="260">
        <f t="shared" si="77"/>
        <v>245.09999999999997</v>
      </c>
      <c r="Q247" s="261">
        <f>'LK 20'!D14</f>
        <v>79.67</v>
      </c>
      <c r="R247" s="262">
        <f t="shared" si="79"/>
        <v>2.4300000000000002</v>
      </c>
    </row>
    <row r="248" spans="2:18" x14ac:dyDescent="0.25">
      <c r="B248" s="254">
        <v>240</v>
      </c>
      <c r="C248" s="267" t="s">
        <v>449</v>
      </c>
      <c r="D248" s="256" t="str">
        <f t="shared" si="78"/>
        <v>LK.20.13</v>
      </c>
      <c r="E248" s="256" t="s">
        <v>896</v>
      </c>
      <c r="F248" s="257">
        <v>4</v>
      </c>
      <c r="G248" s="305"/>
      <c r="H248" s="258" t="s">
        <v>664</v>
      </c>
      <c r="I248" s="258" t="s">
        <v>683</v>
      </c>
      <c r="J248" s="258" t="s">
        <v>663</v>
      </c>
      <c r="K248" s="259">
        <f>'LK 20'!F15</f>
        <v>67.8</v>
      </c>
      <c r="L248" s="259">
        <f>'LK 20'!G15</f>
        <v>69.599999999999994</v>
      </c>
      <c r="M248" s="259">
        <f>'LK 20'!H15</f>
        <v>69.599999999999994</v>
      </c>
      <c r="N248" s="259">
        <f>'LK 20'!I15</f>
        <v>42.7</v>
      </c>
      <c r="O248" s="260">
        <f t="shared" si="76"/>
        <v>69.599999999999994</v>
      </c>
      <c r="P248" s="260">
        <f t="shared" si="77"/>
        <v>249.7</v>
      </c>
      <c r="Q248" s="261">
        <f>'LK 20'!D15</f>
        <v>79.67</v>
      </c>
      <c r="R248" s="262">
        <f t="shared" si="79"/>
        <v>2.4300000000000002</v>
      </c>
    </row>
    <row r="249" spans="2:18" x14ac:dyDescent="0.25">
      <c r="B249" s="254">
        <v>241</v>
      </c>
      <c r="C249" s="267" t="s">
        <v>450</v>
      </c>
      <c r="D249" s="256" t="str">
        <f t="shared" si="78"/>
        <v>LK.20.14</v>
      </c>
      <c r="E249" s="256" t="s">
        <v>897</v>
      </c>
      <c r="F249" s="257">
        <v>4</v>
      </c>
      <c r="G249" s="305"/>
      <c r="H249" s="258" t="s">
        <v>664</v>
      </c>
      <c r="I249" s="258" t="s">
        <v>842</v>
      </c>
      <c r="J249" s="258" t="s">
        <v>663</v>
      </c>
      <c r="K249" s="259">
        <f>'LK 20'!F16</f>
        <v>67.8</v>
      </c>
      <c r="L249" s="259">
        <f>'LK 20'!G16</f>
        <v>69.599999999999994</v>
      </c>
      <c r="M249" s="259">
        <f>'LK 20'!H16</f>
        <v>69.599999999999994</v>
      </c>
      <c r="N249" s="259">
        <f>'LK 20'!I16</f>
        <v>42.7</v>
      </c>
      <c r="O249" s="260">
        <f t="shared" si="76"/>
        <v>69.599999999999994</v>
      </c>
      <c r="P249" s="260">
        <f t="shared" si="77"/>
        <v>249.7</v>
      </c>
      <c r="Q249" s="261">
        <f>'LK 20'!D16</f>
        <v>79.67</v>
      </c>
      <c r="R249" s="262">
        <f t="shared" si="79"/>
        <v>2.4300000000000002</v>
      </c>
    </row>
    <row r="250" spans="2:18" x14ac:dyDescent="0.25">
      <c r="B250" s="254">
        <v>242</v>
      </c>
      <c r="C250" s="267" t="s">
        <v>451</v>
      </c>
      <c r="D250" s="256" t="str">
        <f t="shared" si="78"/>
        <v>LK.20.15</v>
      </c>
      <c r="E250" s="256" t="s">
        <v>898</v>
      </c>
      <c r="F250" s="257">
        <v>4</v>
      </c>
      <c r="G250" s="305"/>
      <c r="H250" s="258" t="s">
        <v>661</v>
      </c>
      <c r="I250" s="258" t="s">
        <v>662</v>
      </c>
      <c r="J250" s="258" t="s">
        <v>663</v>
      </c>
      <c r="K250" s="259">
        <f>'LK 20'!F17</f>
        <v>104.9</v>
      </c>
      <c r="L250" s="259">
        <f>'LK 20'!G17</f>
        <v>113</v>
      </c>
      <c r="M250" s="259">
        <f>'LK 20'!H17</f>
        <v>113</v>
      </c>
      <c r="N250" s="259">
        <f>'LK 20'!I17</f>
        <v>75.400000000000006</v>
      </c>
      <c r="O250" s="260">
        <f t="shared" si="76"/>
        <v>113</v>
      </c>
      <c r="P250" s="260">
        <f t="shared" si="77"/>
        <v>406.29999999999995</v>
      </c>
      <c r="Q250" s="261">
        <f>'LK 20'!D17</f>
        <v>137.76</v>
      </c>
      <c r="R250" s="262">
        <f t="shared" si="79"/>
        <v>2.4300000000000002</v>
      </c>
    </row>
    <row r="251" spans="2:18" x14ac:dyDescent="0.25">
      <c r="B251" s="254">
        <v>243</v>
      </c>
      <c r="C251" s="337" t="s">
        <v>81</v>
      </c>
      <c r="D251" s="337"/>
      <c r="E251" s="337"/>
      <c r="F251" s="337"/>
      <c r="G251" s="263"/>
      <c r="H251" s="264"/>
      <c r="I251" s="264"/>
      <c r="J251" s="264"/>
      <c r="K251" s="265">
        <f>SUM(K252:K264)</f>
        <v>897.45190000060018</v>
      </c>
      <c r="L251" s="265">
        <f>SUM(L252:L264)</f>
        <v>922.99999999960039</v>
      </c>
      <c r="M251" s="265">
        <f>SUM(M252:M264)</f>
        <v>922.99999999960039</v>
      </c>
      <c r="N251" s="265">
        <f>SUM(N252:N264)</f>
        <v>512.38750000210007</v>
      </c>
      <c r="O251" s="265">
        <f>MAX(K251:N251)</f>
        <v>922.99999999960039</v>
      </c>
      <c r="P251" s="265">
        <f>SUM(P252:P264)</f>
        <v>3255.8394000019007</v>
      </c>
      <c r="Q251" s="266">
        <f>+SUM(Q252:Q264)</f>
        <v>1185</v>
      </c>
      <c r="R251" s="249">
        <f>+SUM(R252:R264)</f>
        <v>31.59</v>
      </c>
    </row>
    <row r="252" spans="2:18" x14ac:dyDescent="0.25">
      <c r="B252" s="254">
        <v>244</v>
      </c>
      <c r="C252" s="267" t="s">
        <v>452</v>
      </c>
      <c r="D252" s="256" t="str">
        <f>+C252</f>
        <v>LK.21-1</v>
      </c>
      <c r="E252" s="256" t="s">
        <v>899</v>
      </c>
      <c r="F252" s="257">
        <v>4</v>
      </c>
      <c r="G252" s="305" t="s">
        <v>1118</v>
      </c>
      <c r="H252" s="258" t="s">
        <v>661</v>
      </c>
      <c r="I252" s="258" t="s">
        <v>662</v>
      </c>
      <c r="J252" s="258" t="s">
        <v>681</v>
      </c>
      <c r="K252" s="259">
        <f>'LK 21'!F3</f>
        <v>75.916750000600004</v>
      </c>
      <c r="L252" s="259">
        <f>'LK 21'!G3</f>
        <v>78.000000000900002</v>
      </c>
      <c r="M252" s="259">
        <f>'LK 21'!H3</f>
        <v>78.000000000900002</v>
      </c>
      <c r="N252" s="259">
        <f>'LK 21'!I3</f>
        <v>41.070000000599997</v>
      </c>
      <c r="O252" s="260">
        <f t="shared" ref="O252:O264" si="80">+MAX(K252:N252)</f>
        <v>78.000000000900002</v>
      </c>
      <c r="P252" s="260">
        <f t="shared" ref="P252:P264" si="81">+SUM(K252:N252)</f>
        <v>272.986750003</v>
      </c>
      <c r="Q252" s="261">
        <f>'LK 21'!D3</f>
        <v>120</v>
      </c>
      <c r="R252" s="262">
        <f>0.81*3</f>
        <v>2.4300000000000002</v>
      </c>
    </row>
    <row r="253" spans="2:18" x14ac:dyDescent="0.25">
      <c r="B253" s="254">
        <v>245</v>
      </c>
      <c r="C253" s="267" t="s">
        <v>453</v>
      </c>
      <c r="D253" s="256" t="str">
        <f t="shared" ref="D253:D264" si="82">+C253</f>
        <v>LK.21-2</v>
      </c>
      <c r="E253" s="256" t="s">
        <v>900</v>
      </c>
      <c r="F253" s="257">
        <v>4</v>
      </c>
      <c r="G253" s="305"/>
      <c r="H253" s="258" t="s">
        <v>664</v>
      </c>
      <c r="I253" s="258" t="s">
        <v>665</v>
      </c>
      <c r="J253" s="258" t="s">
        <v>681</v>
      </c>
      <c r="K253" s="259">
        <f>'LK 21'!F4</f>
        <v>75.695599999999999</v>
      </c>
      <c r="L253" s="259">
        <f>'LK 21'!G4</f>
        <v>78.000000000300005</v>
      </c>
      <c r="M253" s="259">
        <f>'LK 21'!H4</f>
        <v>78.000000000300005</v>
      </c>
      <c r="N253" s="259">
        <f>'LK 21'!I4</f>
        <v>41.255625000599998</v>
      </c>
      <c r="O253" s="260">
        <f t="shared" si="80"/>
        <v>78.000000000300005</v>
      </c>
      <c r="P253" s="260">
        <f t="shared" si="81"/>
        <v>272.95122500119999</v>
      </c>
      <c r="Q253" s="261">
        <f>'LK 21'!D4</f>
        <v>90</v>
      </c>
      <c r="R253" s="262">
        <f t="shared" ref="R253:R264" si="83">0.81*3</f>
        <v>2.4300000000000002</v>
      </c>
    </row>
    <row r="254" spans="2:18" x14ac:dyDescent="0.25">
      <c r="B254" s="254">
        <v>246</v>
      </c>
      <c r="C254" s="267" t="s">
        <v>454</v>
      </c>
      <c r="D254" s="256" t="str">
        <f t="shared" si="82"/>
        <v>LK.21-3</v>
      </c>
      <c r="E254" s="256" t="s">
        <v>901</v>
      </c>
      <c r="F254" s="257">
        <v>4</v>
      </c>
      <c r="G254" s="305"/>
      <c r="H254" s="258" t="s">
        <v>664</v>
      </c>
      <c r="I254" s="258" t="s">
        <v>665</v>
      </c>
      <c r="J254" s="258" t="s">
        <v>681</v>
      </c>
      <c r="K254" s="259">
        <f>'LK 21'!F5</f>
        <v>75.695599999999999</v>
      </c>
      <c r="L254" s="259">
        <f>'LK 21'!G5</f>
        <v>78.000000000300005</v>
      </c>
      <c r="M254" s="259">
        <f>'LK 21'!H5</f>
        <v>78.000000000300005</v>
      </c>
      <c r="N254" s="259">
        <f>'LK 21'!I5</f>
        <v>46.770000000300001</v>
      </c>
      <c r="O254" s="260">
        <f t="shared" si="80"/>
        <v>78.000000000300005</v>
      </c>
      <c r="P254" s="260">
        <f t="shared" si="81"/>
        <v>278.4656000009</v>
      </c>
      <c r="Q254" s="261">
        <f>'LK 21'!D5</f>
        <v>90</v>
      </c>
      <c r="R254" s="262">
        <f t="shared" si="83"/>
        <v>2.4300000000000002</v>
      </c>
    </row>
    <row r="255" spans="2:18" x14ac:dyDescent="0.25">
      <c r="B255" s="254">
        <v>247</v>
      </c>
      <c r="C255" s="267" t="s">
        <v>455</v>
      </c>
      <c r="D255" s="256" t="str">
        <f t="shared" si="82"/>
        <v>LK.21-4</v>
      </c>
      <c r="E255" s="256" t="s">
        <v>902</v>
      </c>
      <c r="F255" s="257">
        <v>4</v>
      </c>
      <c r="G255" s="305"/>
      <c r="H255" s="258" t="s">
        <v>664</v>
      </c>
      <c r="I255" s="258" t="s">
        <v>665</v>
      </c>
      <c r="J255" s="258" t="s">
        <v>681</v>
      </c>
      <c r="K255" s="259">
        <f>'LK 21'!F6</f>
        <v>75.695599999999999</v>
      </c>
      <c r="L255" s="259">
        <f>'LK 21'!G6</f>
        <v>78.000000000300005</v>
      </c>
      <c r="M255" s="259">
        <f>'LK 21'!H6</f>
        <v>78.000000000300005</v>
      </c>
      <c r="N255" s="259">
        <f>'LK 21'!I6</f>
        <v>46.770000000300001</v>
      </c>
      <c r="O255" s="260">
        <f t="shared" si="80"/>
        <v>78.000000000300005</v>
      </c>
      <c r="P255" s="260">
        <f t="shared" si="81"/>
        <v>278.4656000009</v>
      </c>
      <c r="Q255" s="261">
        <f>'LK 21'!D6</f>
        <v>90</v>
      </c>
      <c r="R255" s="262">
        <f t="shared" si="83"/>
        <v>2.4300000000000002</v>
      </c>
    </row>
    <row r="256" spans="2:18" x14ac:dyDescent="0.25">
      <c r="B256" s="254">
        <v>248</v>
      </c>
      <c r="C256" s="267" t="s">
        <v>456</v>
      </c>
      <c r="D256" s="256" t="str">
        <f t="shared" si="82"/>
        <v>LK.21-5</v>
      </c>
      <c r="E256" s="256" t="s">
        <v>903</v>
      </c>
      <c r="F256" s="257">
        <v>4</v>
      </c>
      <c r="G256" s="305"/>
      <c r="H256" s="258" t="s">
        <v>664</v>
      </c>
      <c r="I256" s="258" t="s">
        <v>665</v>
      </c>
      <c r="J256" s="258" t="s">
        <v>681</v>
      </c>
      <c r="K256" s="259">
        <f>'LK 21'!F7</f>
        <v>75.695599999999999</v>
      </c>
      <c r="L256" s="259">
        <f>'LK 21'!G7</f>
        <v>78.000000000300005</v>
      </c>
      <c r="M256" s="259">
        <f>'LK 21'!H7</f>
        <v>78.000000000300005</v>
      </c>
      <c r="N256" s="259">
        <f>'LK 21'!I7</f>
        <v>41.255625000599998</v>
      </c>
      <c r="O256" s="260">
        <f t="shared" si="80"/>
        <v>78.000000000300005</v>
      </c>
      <c r="P256" s="260">
        <f t="shared" si="81"/>
        <v>272.95122500119999</v>
      </c>
      <c r="Q256" s="261">
        <f>'LK 21'!D7</f>
        <v>90</v>
      </c>
      <c r="R256" s="262">
        <f t="shared" si="83"/>
        <v>2.4300000000000002</v>
      </c>
    </row>
    <row r="257" spans="2:18" x14ac:dyDescent="0.25">
      <c r="B257" s="254">
        <v>249</v>
      </c>
      <c r="C257" s="267" t="s">
        <v>457</v>
      </c>
      <c r="D257" s="256" t="str">
        <f t="shared" si="82"/>
        <v>LK.21-6</v>
      </c>
      <c r="E257" s="256" t="s">
        <v>904</v>
      </c>
      <c r="F257" s="257">
        <v>4</v>
      </c>
      <c r="G257" s="305"/>
      <c r="H257" s="258" t="s">
        <v>661</v>
      </c>
      <c r="I257" s="258" t="s">
        <v>662</v>
      </c>
      <c r="J257" s="258" t="s">
        <v>681</v>
      </c>
      <c r="K257" s="259">
        <f>'LK 21'!F8</f>
        <v>75.916749999999993</v>
      </c>
      <c r="L257" s="259">
        <f>'LK 21'!G8</f>
        <v>78.000000000300005</v>
      </c>
      <c r="M257" s="259">
        <f>'LK 21'!H8</f>
        <v>78.000000000300005</v>
      </c>
      <c r="N257" s="259">
        <f>'LK 21'!I8</f>
        <v>41.070000000299999</v>
      </c>
      <c r="O257" s="260">
        <f t="shared" si="80"/>
        <v>78.000000000300005</v>
      </c>
      <c r="P257" s="260">
        <f t="shared" si="81"/>
        <v>272.98675000090003</v>
      </c>
      <c r="Q257" s="261">
        <f>'LK 21'!D8</f>
        <v>120</v>
      </c>
      <c r="R257" s="262">
        <f t="shared" si="83"/>
        <v>2.4300000000000002</v>
      </c>
    </row>
    <row r="258" spans="2:18" x14ac:dyDescent="0.25">
      <c r="B258" s="254">
        <v>250</v>
      </c>
      <c r="C258" s="267" t="s">
        <v>458</v>
      </c>
      <c r="D258" s="256" t="str">
        <f t="shared" si="82"/>
        <v>LK.21-7</v>
      </c>
      <c r="E258" s="256" t="s">
        <v>905</v>
      </c>
      <c r="F258" s="257">
        <v>4</v>
      </c>
      <c r="G258" s="305" t="s">
        <v>1119</v>
      </c>
      <c r="H258" s="258" t="s">
        <v>661</v>
      </c>
      <c r="I258" s="258" t="s">
        <v>662</v>
      </c>
      <c r="J258" s="258" t="s">
        <v>663</v>
      </c>
      <c r="K258" s="259">
        <f>'LK 21'!F9</f>
        <v>63.415500000000002</v>
      </c>
      <c r="L258" s="259">
        <f>'LK 21'!G9</f>
        <v>64.999999999600007</v>
      </c>
      <c r="M258" s="259">
        <f>'LK 21'!H9</f>
        <v>64.999999999600007</v>
      </c>
      <c r="N258" s="259">
        <f>'LK 21'!I9</f>
        <v>34.225000000000001</v>
      </c>
      <c r="O258" s="260">
        <f t="shared" si="80"/>
        <v>64.999999999600007</v>
      </c>
      <c r="P258" s="260">
        <f t="shared" si="81"/>
        <v>227.64049999919999</v>
      </c>
      <c r="Q258" s="261">
        <f>'LK 21'!D9</f>
        <v>105</v>
      </c>
      <c r="R258" s="262">
        <f t="shared" si="83"/>
        <v>2.4300000000000002</v>
      </c>
    </row>
    <row r="259" spans="2:18" x14ac:dyDescent="0.25">
      <c r="B259" s="254">
        <v>251</v>
      </c>
      <c r="C259" s="267" t="s">
        <v>459</v>
      </c>
      <c r="D259" s="256" t="str">
        <f t="shared" si="82"/>
        <v>LK.21-8</v>
      </c>
      <c r="E259" s="256" t="s">
        <v>907</v>
      </c>
      <c r="F259" s="257">
        <v>4</v>
      </c>
      <c r="G259" s="305"/>
      <c r="H259" s="258" t="s">
        <v>664</v>
      </c>
      <c r="I259" s="258" t="s">
        <v>665</v>
      </c>
      <c r="J259" s="258" t="s">
        <v>663</v>
      </c>
      <c r="K259" s="259">
        <f>'LK 21'!F10</f>
        <v>63.196849999999998</v>
      </c>
      <c r="L259" s="259">
        <f>'LK 21'!G10</f>
        <v>64.999999999600007</v>
      </c>
      <c r="M259" s="259">
        <f>'LK 21'!H10</f>
        <v>64.999999999600007</v>
      </c>
      <c r="N259" s="259">
        <f>'LK 21'!I10</f>
        <v>34.410625000300001</v>
      </c>
      <c r="O259" s="260">
        <f t="shared" si="80"/>
        <v>64.999999999600007</v>
      </c>
      <c r="P259" s="260">
        <f t="shared" si="81"/>
        <v>227.60747499950003</v>
      </c>
      <c r="Q259" s="261">
        <f>'LK 21'!D10</f>
        <v>75</v>
      </c>
      <c r="R259" s="262">
        <f t="shared" si="83"/>
        <v>2.4300000000000002</v>
      </c>
    </row>
    <row r="260" spans="2:18" x14ac:dyDescent="0.25">
      <c r="B260" s="254">
        <v>252</v>
      </c>
      <c r="C260" s="267" t="s">
        <v>460</v>
      </c>
      <c r="D260" s="256" t="str">
        <f t="shared" si="82"/>
        <v>LK.21-9</v>
      </c>
      <c r="E260" s="256" t="s">
        <v>908</v>
      </c>
      <c r="F260" s="257">
        <v>4</v>
      </c>
      <c r="G260" s="305"/>
      <c r="H260" s="258" t="s">
        <v>664</v>
      </c>
      <c r="I260" s="258" t="s">
        <v>665</v>
      </c>
      <c r="J260" s="258" t="s">
        <v>663</v>
      </c>
      <c r="K260" s="259">
        <f>'LK 21'!F11</f>
        <v>63.196849999999998</v>
      </c>
      <c r="L260" s="259">
        <f>'LK 21'!G11</f>
        <v>64.999999999600007</v>
      </c>
      <c r="M260" s="259">
        <f>'LK 21'!H11</f>
        <v>64.999999999600007</v>
      </c>
      <c r="N260" s="259">
        <f>'LK 21'!I11</f>
        <v>38.974999999600001</v>
      </c>
      <c r="O260" s="260">
        <f t="shared" si="80"/>
        <v>64.999999999600007</v>
      </c>
      <c r="P260" s="260">
        <f t="shared" si="81"/>
        <v>232.17184999880004</v>
      </c>
      <c r="Q260" s="261">
        <f>'LK 21'!D11</f>
        <v>75</v>
      </c>
      <c r="R260" s="262">
        <f t="shared" si="83"/>
        <v>2.4300000000000002</v>
      </c>
    </row>
    <row r="261" spans="2:18" x14ac:dyDescent="0.25">
      <c r="B261" s="254">
        <v>253</v>
      </c>
      <c r="C261" s="267" t="s">
        <v>461</v>
      </c>
      <c r="D261" s="256" t="str">
        <f t="shared" si="82"/>
        <v>LK.21-10</v>
      </c>
      <c r="E261" s="256" t="s">
        <v>909</v>
      </c>
      <c r="F261" s="257">
        <v>4</v>
      </c>
      <c r="G261" s="305"/>
      <c r="H261" s="258" t="s">
        <v>664</v>
      </c>
      <c r="I261" s="258" t="s">
        <v>662</v>
      </c>
      <c r="J261" s="258" t="s">
        <v>663</v>
      </c>
      <c r="K261" s="259">
        <f>'LK 21'!F12</f>
        <v>63.196849999999998</v>
      </c>
      <c r="L261" s="259">
        <f>'LK 21'!G12</f>
        <v>64.999999999600007</v>
      </c>
      <c r="M261" s="259">
        <f>'LK 21'!H12</f>
        <v>64.999999999600007</v>
      </c>
      <c r="N261" s="259">
        <f>'LK 21'!I12</f>
        <v>38.974999999600001</v>
      </c>
      <c r="O261" s="260">
        <f t="shared" si="80"/>
        <v>64.999999999600007</v>
      </c>
      <c r="P261" s="260">
        <f t="shared" si="81"/>
        <v>232.17184999880004</v>
      </c>
      <c r="Q261" s="261">
        <f>'LK 21'!D12</f>
        <v>75</v>
      </c>
      <c r="R261" s="262">
        <f t="shared" si="83"/>
        <v>2.4300000000000002</v>
      </c>
    </row>
    <row r="262" spans="2:18" x14ac:dyDescent="0.25">
      <c r="B262" s="254">
        <v>254</v>
      </c>
      <c r="C262" s="267" t="s">
        <v>462</v>
      </c>
      <c r="D262" s="256" t="str">
        <f t="shared" si="82"/>
        <v>LK.21-11</v>
      </c>
      <c r="E262" s="256" t="s">
        <v>910</v>
      </c>
      <c r="F262" s="257">
        <v>4</v>
      </c>
      <c r="G262" s="305"/>
      <c r="H262" s="258" t="s">
        <v>664</v>
      </c>
      <c r="I262" s="258" t="s">
        <v>683</v>
      </c>
      <c r="J262" s="258" t="s">
        <v>663</v>
      </c>
      <c r="K262" s="259">
        <f>'LK 21'!F13</f>
        <v>63.196849999999998</v>
      </c>
      <c r="L262" s="259">
        <f>'LK 21'!G13</f>
        <v>64.999999999600007</v>
      </c>
      <c r="M262" s="259">
        <f>'LK 21'!H13</f>
        <v>64.999999999600007</v>
      </c>
      <c r="N262" s="259">
        <f>'LK 21'!I13</f>
        <v>38.974999999600001</v>
      </c>
      <c r="O262" s="260">
        <f t="shared" si="80"/>
        <v>64.999999999600007</v>
      </c>
      <c r="P262" s="260">
        <f t="shared" si="81"/>
        <v>232.17184999880004</v>
      </c>
      <c r="Q262" s="261">
        <f>'LK 21'!D13</f>
        <v>75</v>
      </c>
      <c r="R262" s="262">
        <f t="shared" si="83"/>
        <v>2.4300000000000002</v>
      </c>
    </row>
    <row r="263" spans="2:18" x14ac:dyDescent="0.25">
      <c r="B263" s="254">
        <v>255</v>
      </c>
      <c r="C263" s="267" t="s">
        <v>463</v>
      </c>
      <c r="D263" s="256" t="str">
        <f t="shared" si="82"/>
        <v>LK.21-12</v>
      </c>
      <c r="E263" s="256" t="s">
        <v>911</v>
      </c>
      <c r="F263" s="257">
        <v>4</v>
      </c>
      <c r="G263" s="305"/>
      <c r="H263" s="258" t="s">
        <v>664</v>
      </c>
      <c r="I263" s="258" t="s">
        <v>842</v>
      </c>
      <c r="J263" s="258" t="s">
        <v>663</v>
      </c>
      <c r="K263" s="259">
        <f>'LK 21'!F14</f>
        <v>63.196849999999998</v>
      </c>
      <c r="L263" s="259">
        <f>'LK 21'!G14</f>
        <v>64.999999999600007</v>
      </c>
      <c r="M263" s="259">
        <f>'LK 21'!H14</f>
        <v>64.999999999600007</v>
      </c>
      <c r="N263" s="259">
        <f>'LK 21'!I14</f>
        <v>34.410625000300001</v>
      </c>
      <c r="O263" s="260">
        <f t="shared" si="80"/>
        <v>64.999999999600007</v>
      </c>
      <c r="P263" s="260">
        <f t="shared" si="81"/>
        <v>227.60747499950003</v>
      </c>
      <c r="Q263" s="261">
        <f>'LK 21'!D14</f>
        <v>75</v>
      </c>
      <c r="R263" s="262">
        <f t="shared" si="83"/>
        <v>2.4300000000000002</v>
      </c>
    </row>
    <row r="264" spans="2:18" x14ac:dyDescent="0.25">
      <c r="B264" s="254">
        <v>256</v>
      </c>
      <c r="C264" s="267" t="s">
        <v>464</v>
      </c>
      <c r="D264" s="256" t="str">
        <f t="shared" si="82"/>
        <v>LK.21-13</v>
      </c>
      <c r="E264" s="256" t="s">
        <v>912</v>
      </c>
      <c r="F264" s="257">
        <v>4</v>
      </c>
      <c r="G264" s="305"/>
      <c r="H264" s="258" t="s">
        <v>661</v>
      </c>
      <c r="I264" s="258" t="s">
        <v>662</v>
      </c>
      <c r="J264" s="258" t="s">
        <v>663</v>
      </c>
      <c r="K264" s="259">
        <f>'LK 21'!F15</f>
        <v>63.436250000000001</v>
      </c>
      <c r="L264" s="259">
        <f>'LK 21'!G15</f>
        <v>64.999999999600007</v>
      </c>
      <c r="M264" s="259">
        <f>'LK 21'!H15</f>
        <v>64.999999999600007</v>
      </c>
      <c r="N264" s="259">
        <f>'LK 21'!I15</f>
        <v>34.225000000000001</v>
      </c>
      <c r="O264" s="260">
        <f t="shared" si="80"/>
        <v>64.999999999600007</v>
      </c>
      <c r="P264" s="260">
        <f t="shared" si="81"/>
        <v>227.66124999920001</v>
      </c>
      <c r="Q264" s="261">
        <f>'LK 21'!D15</f>
        <v>105</v>
      </c>
      <c r="R264" s="262">
        <f t="shared" si="83"/>
        <v>2.4300000000000002</v>
      </c>
    </row>
    <row r="265" spans="2:18" x14ac:dyDescent="0.25">
      <c r="B265" s="254">
        <v>257</v>
      </c>
      <c r="C265" s="337" t="s">
        <v>84</v>
      </c>
      <c r="D265" s="337"/>
      <c r="E265" s="337"/>
      <c r="F265" s="337"/>
      <c r="G265" s="263"/>
      <c r="H265" s="264"/>
      <c r="I265" s="264"/>
      <c r="J265" s="264"/>
      <c r="K265" s="265">
        <f>SUM(K266:K278)</f>
        <v>777.14319999819998</v>
      </c>
      <c r="L265" s="265">
        <f>SUM(L266:L278)</f>
        <v>797.99999998680005</v>
      </c>
      <c r="M265" s="265">
        <f>SUM(M266:M278)</f>
        <v>797.99999998680005</v>
      </c>
      <c r="N265" s="265">
        <f>SUM(N266:N278)</f>
        <v>438.37599999709994</v>
      </c>
      <c r="O265" s="265">
        <f>MAX(K265:N265)</f>
        <v>797.99999998680005</v>
      </c>
      <c r="P265" s="265">
        <f>SUM(P266:P278)</f>
        <v>2811.5191999689</v>
      </c>
      <c r="Q265" s="266">
        <f>+SUM(Q266:Q278)</f>
        <v>1041</v>
      </c>
      <c r="R265" s="249">
        <f>+SUM(R266:R278)</f>
        <v>31.59</v>
      </c>
    </row>
    <row r="266" spans="2:18" x14ac:dyDescent="0.25">
      <c r="B266" s="254">
        <v>258</v>
      </c>
      <c r="C266" s="267" t="s">
        <v>465</v>
      </c>
      <c r="D266" s="256" t="str">
        <f>+C266</f>
        <v>LK.22-1</v>
      </c>
      <c r="E266" s="256" t="s">
        <v>913</v>
      </c>
      <c r="F266" s="257">
        <v>4</v>
      </c>
      <c r="G266" s="305" t="s">
        <v>1120</v>
      </c>
      <c r="H266" s="258" t="s">
        <v>661</v>
      </c>
      <c r="I266" s="258" t="s">
        <v>662</v>
      </c>
      <c r="J266" s="258" t="s">
        <v>681</v>
      </c>
      <c r="K266" s="259">
        <f>'LK 22'!F3</f>
        <v>68.408649999700003</v>
      </c>
      <c r="L266" s="259">
        <f>'LK 22'!G3</f>
        <v>69.999999997800003</v>
      </c>
      <c r="M266" s="259">
        <f>'LK 22'!H3</f>
        <v>69.999999997800003</v>
      </c>
      <c r="N266" s="259">
        <f>'LK 22'!I3</f>
        <v>36.700000000000003</v>
      </c>
      <c r="O266" s="260">
        <f t="shared" ref="O266:O278" si="84">+MAX(K266:N266)</f>
        <v>69.999999997800003</v>
      </c>
      <c r="P266" s="260">
        <f t="shared" ref="P266:P278" si="85">+SUM(K266:N266)</f>
        <v>245.10864999529997</v>
      </c>
      <c r="Q266" s="261">
        <f>'LK 22'!D3</f>
        <v>112</v>
      </c>
      <c r="R266" s="262">
        <f>0.81*3</f>
        <v>2.4300000000000002</v>
      </c>
    </row>
    <row r="267" spans="2:18" x14ac:dyDescent="0.25">
      <c r="B267" s="254">
        <v>259</v>
      </c>
      <c r="C267" s="267" t="s">
        <v>466</v>
      </c>
      <c r="D267" s="256" t="str">
        <f t="shared" ref="D267:D278" si="86">+C267</f>
        <v>LK.22-2</v>
      </c>
      <c r="E267" s="256" t="s">
        <v>914</v>
      </c>
      <c r="F267" s="257">
        <v>4</v>
      </c>
      <c r="G267" s="305"/>
      <c r="H267" s="258" t="s">
        <v>664</v>
      </c>
      <c r="I267" s="258" t="s">
        <v>665</v>
      </c>
      <c r="J267" s="258" t="s">
        <v>681</v>
      </c>
      <c r="K267" s="259">
        <f>'LK 22'!F4</f>
        <v>68.1910999997</v>
      </c>
      <c r="L267" s="259">
        <f>'LK 22'!G4</f>
        <v>69.999999997800003</v>
      </c>
      <c r="M267" s="259">
        <f>'LK 22'!H4</f>
        <v>69.999999997800003</v>
      </c>
      <c r="N267" s="259">
        <f>'LK 22'!I4</f>
        <v>36.9</v>
      </c>
      <c r="O267" s="260">
        <f t="shared" si="84"/>
        <v>69.999999997800003</v>
      </c>
      <c r="P267" s="260">
        <f t="shared" si="85"/>
        <v>245.09109999530003</v>
      </c>
      <c r="Q267" s="261">
        <f>'LK 22'!D4</f>
        <v>80</v>
      </c>
      <c r="R267" s="262">
        <f t="shared" ref="R267:R278" si="87">0.81*3</f>
        <v>2.4300000000000002</v>
      </c>
    </row>
    <row r="268" spans="2:18" x14ac:dyDescent="0.25">
      <c r="B268" s="254">
        <v>260</v>
      </c>
      <c r="C268" s="267" t="s">
        <v>467</v>
      </c>
      <c r="D268" s="256" t="str">
        <f t="shared" si="86"/>
        <v>LK.22-3</v>
      </c>
      <c r="E268" s="256" t="s">
        <v>915</v>
      </c>
      <c r="F268" s="257">
        <v>4</v>
      </c>
      <c r="G268" s="305"/>
      <c r="H268" s="258" t="s">
        <v>664</v>
      </c>
      <c r="I268" s="258" t="s">
        <v>665</v>
      </c>
      <c r="J268" s="258" t="s">
        <v>681</v>
      </c>
      <c r="K268" s="259">
        <f>'LK 22'!F5</f>
        <v>68.1910999997</v>
      </c>
      <c r="L268" s="259">
        <f>'LK 22'!G5</f>
        <v>69.999999997800003</v>
      </c>
      <c r="M268" s="259">
        <f>'LK 22'!H5</f>
        <v>69.999999997800003</v>
      </c>
      <c r="N268" s="259">
        <f>'LK 22'!I5</f>
        <v>41.474999998199998</v>
      </c>
      <c r="O268" s="260">
        <f t="shared" si="84"/>
        <v>69.999999997800003</v>
      </c>
      <c r="P268" s="260">
        <f t="shared" si="85"/>
        <v>249.66609999350001</v>
      </c>
      <c r="Q268" s="261">
        <f>'LK 22'!D5</f>
        <v>80</v>
      </c>
      <c r="R268" s="262">
        <f t="shared" si="87"/>
        <v>2.4300000000000002</v>
      </c>
    </row>
    <row r="269" spans="2:18" x14ac:dyDescent="0.25">
      <c r="B269" s="254">
        <v>261</v>
      </c>
      <c r="C269" s="267" t="s">
        <v>468</v>
      </c>
      <c r="D269" s="256" t="str">
        <f t="shared" si="86"/>
        <v>LK.22-4</v>
      </c>
      <c r="E269" s="256" t="s">
        <v>916</v>
      </c>
      <c r="F269" s="257">
        <v>4</v>
      </c>
      <c r="G269" s="305"/>
      <c r="H269" s="258" t="s">
        <v>664</v>
      </c>
      <c r="I269" s="258" t="s">
        <v>665</v>
      </c>
      <c r="J269" s="258" t="s">
        <v>681</v>
      </c>
      <c r="K269" s="259">
        <f>'LK 22'!F6</f>
        <v>68.1910999997</v>
      </c>
      <c r="L269" s="259">
        <f>'LK 22'!G6</f>
        <v>69.999999997800003</v>
      </c>
      <c r="M269" s="259">
        <f>'LK 22'!H6</f>
        <v>69.999999997800003</v>
      </c>
      <c r="N269" s="259">
        <f>'LK 22'!I6</f>
        <v>41.474999998199998</v>
      </c>
      <c r="O269" s="260">
        <f t="shared" si="84"/>
        <v>69.999999997800003</v>
      </c>
      <c r="P269" s="260">
        <f t="shared" si="85"/>
        <v>249.66609999350001</v>
      </c>
      <c r="Q269" s="261">
        <f>'LK 22'!D6</f>
        <v>80</v>
      </c>
      <c r="R269" s="262">
        <f t="shared" si="87"/>
        <v>2.4300000000000002</v>
      </c>
    </row>
    <row r="270" spans="2:18" x14ac:dyDescent="0.25">
      <c r="B270" s="254">
        <v>262</v>
      </c>
      <c r="C270" s="267" t="s">
        <v>469</v>
      </c>
      <c r="D270" s="256" t="str">
        <f t="shared" si="86"/>
        <v>LK.22-5</v>
      </c>
      <c r="E270" s="256" t="s">
        <v>906</v>
      </c>
      <c r="F270" s="257">
        <v>4</v>
      </c>
      <c r="G270" s="305"/>
      <c r="H270" s="258" t="s">
        <v>664</v>
      </c>
      <c r="I270" s="258" t="s">
        <v>665</v>
      </c>
      <c r="J270" s="258" t="s">
        <v>681</v>
      </c>
      <c r="K270" s="259">
        <f>'LK 22'!F7</f>
        <v>68.1910999997</v>
      </c>
      <c r="L270" s="259">
        <f>'LK 22'!G7</f>
        <v>69.999999997800003</v>
      </c>
      <c r="M270" s="259">
        <f>'LK 22'!H7</f>
        <v>69.999999997800003</v>
      </c>
      <c r="N270" s="259">
        <f>'LK 22'!I7</f>
        <v>36.919749999899999</v>
      </c>
      <c r="O270" s="260">
        <f t="shared" si="84"/>
        <v>69.999999997800003</v>
      </c>
      <c r="P270" s="260">
        <f t="shared" si="85"/>
        <v>245.11084999520003</v>
      </c>
      <c r="Q270" s="261">
        <f>'LK 22'!D7</f>
        <v>80</v>
      </c>
      <c r="R270" s="262">
        <f t="shared" si="87"/>
        <v>2.4300000000000002</v>
      </c>
    </row>
    <row r="271" spans="2:18" x14ac:dyDescent="0.25">
      <c r="B271" s="254">
        <v>263</v>
      </c>
      <c r="C271" s="267" t="s">
        <v>470</v>
      </c>
      <c r="D271" s="256" t="str">
        <f t="shared" si="86"/>
        <v>LK.22-6</v>
      </c>
      <c r="E271" s="256" t="s">
        <v>917</v>
      </c>
      <c r="F271" s="257">
        <v>4</v>
      </c>
      <c r="G271" s="305"/>
      <c r="H271" s="258" t="s">
        <v>661</v>
      </c>
      <c r="I271" s="258" t="s">
        <v>662</v>
      </c>
      <c r="J271" s="258" t="s">
        <v>681</v>
      </c>
      <c r="K271" s="259">
        <f>'LK 22'!F8</f>
        <v>68.408649999700003</v>
      </c>
      <c r="L271" s="259">
        <f>'LK 22'!G8</f>
        <v>69.999999997800003</v>
      </c>
      <c r="M271" s="259">
        <f>'LK 22'!H8</f>
        <v>69.999999997800003</v>
      </c>
      <c r="N271" s="259">
        <f>'LK 22'!I8</f>
        <v>36.725000000000001</v>
      </c>
      <c r="O271" s="260">
        <f t="shared" si="84"/>
        <v>69.999999997800003</v>
      </c>
      <c r="P271" s="260">
        <f t="shared" si="85"/>
        <v>245.13364999529998</v>
      </c>
      <c r="Q271" s="261">
        <f>'LK 22'!D8</f>
        <v>112</v>
      </c>
      <c r="R271" s="262">
        <f t="shared" si="87"/>
        <v>2.4300000000000002</v>
      </c>
    </row>
    <row r="272" spans="2:18" x14ac:dyDescent="0.25">
      <c r="B272" s="254">
        <v>264</v>
      </c>
      <c r="C272" s="267" t="s">
        <v>471</v>
      </c>
      <c r="D272" s="256" t="str">
        <f t="shared" si="86"/>
        <v>LK.22-7</v>
      </c>
      <c r="E272" s="256" t="s">
        <v>918</v>
      </c>
      <c r="F272" s="257">
        <v>4</v>
      </c>
      <c r="G272" s="305" t="s">
        <v>1121</v>
      </c>
      <c r="H272" s="258" t="s">
        <v>661</v>
      </c>
      <c r="I272" s="258" t="s">
        <v>662</v>
      </c>
      <c r="J272" s="258" t="s">
        <v>663</v>
      </c>
      <c r="K272" s="259">
        <f>'LK 22'!F9</f>
        <v>52.66675</v>
      </c>
      <c r="L272" s="259">
        <f>'LK 22'!G9</f>
        <v>54</v>
      </c>
      <c r="M272" s="259">
        <f>'LK 22'!H9</f>
        <v>54</v>
      </c>
      <c r="N272" s="259">
        <f>'LK 22'!I9</f>
        <v>27.855</v>
      </c>
      <c r="O272" s="260">
        <f t="shared" si="84"/>
        <v>54</v>
      </c>
      <c r="P272" s="260">
        <f t="shared" si="85"/>
        <v>188.52175</v>
      </c>
      <c r="Q272" s="261">
        <f>'LK 22'!D9</f>
        <v>91</v>
      </c>
      <c r="R272" s="262">
        <f t="shared" si="87"/>
        <v>2.4300000000000002</v>
      </c>
    </row>
    <row r="273" spans="2:18" x14ac:dyDescent="0.25">
      <c r="B273" s="254">
        <v>265</v>
      </c>
      <c r="C273" s="267" t="s">
        <v>472</v>
      </c>
      <c r="D273" s="256" t="str">
        <f t="shared" si="86"/>
        <v>LK.22-8</v>
      </c>
      <c r="E273" s="256" t="s">
        <v>920</v>
      </c>
      <c r="F273" s="257">
        <v>4</v>
      </c>
      <c r="G273" s="305"/>
      <c r="H273" s="258" t="s">
        <v>664</v>
      </c>
      <c r="I273" s="258" t="s">
        <v>665</v>
      </c>
      <c r="J273" s="258" t="s">
        <v>663</v>
      </c>
      <c r="K273" s="259">
        <f>'LK 22'!F10</f>
        <v>52.445599999999999</v>
      </c>
      <c r="L273" s="259">
        <f>'LK 22'!G10</f>
        <v>54</v>
      </c>
      <c r="M273" s="259">
        <f>'LK 22'!H10</f>
        <v>54</v>
      </c>
      <c r="N273" s="259">
        <f>'LK 22'!I10</f>
        <v>32.130000000000003</v>
      </c>
      <c r="O273" s="260">
        <f t="shared" si="84"/>
        <v>54</v>
      </c>
      <c r="P273" s="260">
        <f t="shared" si="85"/>
        <v>192.57560000000001</v>
      </c>
      <c r="Q273" s="261">
        <f>'LK 22'!D10</f>
        <v>63</v>
      </c>
      <c r="R273" s="262">
        <f t="shared" si="87"/>
        <v>2.4300000000000002</v>
      </c>
    </row>
    <row r="274" spans="2:18" x14ac:dyDescent="0.25">
      <c r="B274" s="254">
        <v>266</v>
      </c>
      <c r="C274" s="267" t="s">
        <v>473</v>
      </c>
      <c r="D274" s="256" t="str">
        <f t="shared" si="86"/>
        <v>LK.22-9</v>
      </c>
      <c r="E274" s="256" t="s">
        <v>921</v>
      </c>
      <c r="F274" s="257">
        <v>4</v>
      </c>
      <c r="G274" s="305"/>
      <c r="H274" s="258" t="s">
        <v>664</v>
      </c>
      <c r="I274" s="258" t="s">
        <v>665</v>
      </c>
      <c r="J274" s="258" t="s">
        <v>663</v>
      </c>
      <c r="K274" s="259">
        <f>'LK 22'!F11</f>
        <v>52.445599999999999</v>
      </c>
      <c r="L274" s="259">
        <f>'LK 22'!G11</f>
        <v>54</v>
      </c>
      <c r="M274" s="259">
        <f>'LK 22'!H11</f>
        <v>54</v>
      </c>
      <c r="N274" s="259">
        <f>'LK 22'!I11</f>
        <v>28.040625000399999</v>
      </c>
      <c r="O274" s="260">
        <f t="shared" si="84"/>
        <v>54</v>
      </c>
      <c r="P274" s="260">
        <f t="shared" si="85"/>
        <v>188.4862250004</v>
      </c>
      <c r="Q274" s="261">
        <f>'LK 22'!D11</f>
        <v>63</v>
      </c>
      <c r="R274" s="262">
        <f t="shared" si="87"/>
        <v>2.4300000000000002</v>
      </c>
    </row>
    <row r="275" spans="2:18" x14ac:dyDescent="0.25">
      <c r="B275" s="254">
        <v>267</v>
      </c>
      <c r="C275" s="267" t="s">
        <v>474</v>
      </c>
      <c r="D275" s="256" t="str">
        <f t="shared" si="86"/>
        <v>LK.22-10</v>
      </c>
      <c r="E275" s="256" t="s">
        <v>922</v>
      </c>
      <c r="F275" s="257">
        <v>4</v>
      </c>
      <c r="G275" s="305"/>
      <c r="H275" s="258" t="s">
        <v>664</v>
      </c>
      <c r="I275" s="258" t="s">
        <v>662</v>
      </c>
      <c r="J275" s="258" t="s">
        <v>663</v>
      </c>
      <c r="K275" s="259">
        <f>'LK 22'!F12</f>
        <v>52.445599999999999</v>
      </c>
      <c r="L275" s="259">
        <f>'LK 22'!G12</f>
        <v>54</v>
      </c>
      <c r="M275" s="259">
        <f>'LK 22'!H12</f>
        <v>54</v>
      </c>
      <c r="N275" s="259">
        <f>'LK 22'!I12</f>
        <v>28.040625000399999</v>
      </c>
      <c r="O275" s="260">
        <f t="shared" si="84"/>
        <v>54</v>
      </c>
      <c r="P275" s="260">
        <f t="shared" si="85"/>
        <v>188.4862250004</v>
      </c>
      <c r="Q275" s="261">
        <f>'LK 22'!D12</f>
        <v>63</v>
      </c>
      <c r="R275" s="262">
        <f t="shared" si="87"/>
        <v>2.4300000000000002</v>
      </c>
    </row>
    <row r="276" spans="2:18" x14ac:dyDescent="0.25">
      <c r="B276" s="254">
        <v>268</v>
      </c>
      <c r="C276" s="267" t="s">
        <v>475</v>
      </c>
      <c r="D276" s="256" t="str">
        <f t="shared" si="86"/>
        <v>LK.22-11</v>
      </c>
      <c r="E276" s="256" t="s">
        <v>923</v>
      </c>
      <c r="F276" s="257">
        <v>4</v>
      </c>
      <c r="G276" s="305"/>
      <c r="H276" s="258" t="s">
        <v>664</v>
      </c>
      <c r="I276" s="258" t="s">
        <v>683</v>
      </c>
      <c r="J276" s="258" t="s">
        <v>663</v>
      </c>
      <c r="K276" s="259">
        <f>'LK 22'!F13</f>
        <v>52.445599999999999</v>
      </c>
      <c r="L276" s="259">
        <f>'LK 22'!G13</f>
        <v>54</v>
      </c>
      <c r="M276" s="259">
        <f>'LK 22'!H13</f>
        <v>54</v>
      </c>
      <c r="N276" s="259">
        <f>'LK 22'!I13</f>
        <v>32.130000000000003</v>
      </c>
      <c r="O276" s="260">
        <f t="shared" si="84"/>
        <v>54</v>
      </c>
      <c r="P276" s="260">
        <f t="shared" si="85"/>
        <v>192.57560000000001</v>
      </c>
      <c r="Q276" s="261">
        <f>'LK 22'!D13</f>
        <v>63</v>
      </c>
      <c r="R276" s="262">
        <f t="shared" si="87"/>
        <v>2.4300000000000002</v>
      </c>
    </row>
    <row r="277" spans="2:18" x14ac:dyDescent="0.25">
      <c r="B277" s="254">
        <v>269</v>
      </c>
      <c r="C277" s="267" t="s">
        <v>476</v>
      </c>
      <c r="D277" s="256" t="str">
        <f t="shared" si="86"/>
        <v>LK.22-12</v>
      </c>
      <c r="E277" s="256" t="s">
        <v>924</v>
      </c>
      <c r="F277" s="257">
        <v>4</v>
      </c>
      <c r="G277" s="305"/>
      <c r="H277" s="258" t="s">
        <v>664</v>
      </c>
      <c r="I277" s="258" t="s">
        <v>842</v>
      </c>
      <c r="J277" s="258" t="s">
        <v>663</v>
      </c>
      <c r="K277" s="259">
        <f>'LK 22'!F14</f>
        <v>52.445599999999999</v>
      </c>
      <c r="L277" s="259">
        <f>'LK 22'!G14</f>
        <v>54</v>
      </c>
      <c r="M277" s="259">
        <f>'LK 22'!H14</f>
        <v>54</v>
      </c>
      <c r="N277" s="259">
        <f>'LK 22'!I14</f>
        <v>32.130000000000003</v>
      </c>
      <c r="O277" s="260">
        <f t="shared" si="84"/>
        <v>54</v>
      </c>
      <c r="P277" s="260">
        <f t="shared" si="85"/>
        <v>192.57560000000001</v>
      </c>
      <c r="Q277" s="261">
        <f>'LK 22'!D14</f>
        <v>63</v>
      </c>
      <c r="R277" s="262">
        <f t="shared" si="87"/>
        <v>2.4300000000000002</v>
      </c>
    </row>
    <row r="278" spans="2:18" x14ac:dyDescent="0.25">
      <c r="B278" s="254">
        <v>270</v>
      </c>
      <c r="C278" s="267" t="s">
        <v>477</v>
      </c>
      <c r="D278" s="256" t="str">
        <f t="shared" si="86"/>
        <v>LK.22-13</v>
      </c>
      <c r="E278" s="256" t="s">
        <v>925</v>
      </c>
      <c r="F278" s="257">
        <v>4</v>
      </c>
      <c r="G278" s="305"/>
      <c r="H278" s="258" t="s">
        <v>661</v>
      </c>
      <c r="I278" s="258" t="s">
        <v>662</v>
      </c>
      <c r="J278" s="258" t="s">
        <v>663</v>
      </c>
      <c r="K278" s="259">
        <f>'LK 22'!F15</f>
        <v>52.66675</v>
      </c>
      <c r="L278" s="259">
        <f>'LK 22'!G15</f>
        <v>54</v>
      </c>
      <c r="M278" s="259">
        <f>'LK 22'!H15</f>
        <v>54</v>
      </c>
      <c r="N278" s="259">
        <f>'LK 22'!I15</f>
        <v>27.855</v>
      </c>
      <c r="O278" s="260">
        <f t="shared" si="84"/>
        <v>54</v>
      </c>
      <c r="P278" s="260">
        <f t="shared" si="85"/>
        <v>188.52175</v>
      </c>
      <c r="Q278" s="261">
        <f>'LK 22'!D15</f>
        <v>91</v>
      </c>
      <c r="R278" s="262">
        <f t="shared" si="87"/>
        <v>2.4300000000000002</v>
      </c>
    </row>
    <row r="279" spans="2:18" x14ac:dyDescent="0.25">
      <c r="B279" s="254">
        <v>271</v>
      </c>
      <c r="C279" s="337" t="s">
        <v>87</v>
      </c>
      <c r="D279" s="337"/>
      <c r="E279" s="337"/>
      <c r="F279" s="337"/>
      <c r="G279" s="263"/>
      <c r="H279" s="264"/>
      <c r="I279" s="264"/>
      <c r="J279" s="264"/>
      <c r="K279" s="265">
        <f>SUM(K280:K292)</f>
        <v>777.14319999819998</v>
      </c>
      <c r="L279" s="265">
        <f>SUM(L280:L292)</f>
        <v>797.99999998680005</v>
      </c>
      <c r="M279" s="265">
        <f>SUM(M280:M292)</f>
        <v>797.99999998680005</v>
      </c>
      <c r="N279" s="265">
        <f>SUM(N280:N292)</f>
        <v>438.37599999709994</v>
      </c>
      <c r="O279" s="265">
        <f>MAX(K279:N279)</f>
        <v>797.99999998680005</v>
      </c>
      <c r="P279" s="265">
        <f>SUM(P280:P292)</f>
        <v>2811.5191999689</v>
      </c>
      <c r="Q279" s="266">
        <f>+SUM(Q280:Q292)</f>
        <v>1041</v>
      </c>
      <c r="R279" s="249">
        <f>+SUM(R280:R292)</f>
        <v>31.59</v>
      </c>
    </row>
    <row r="280" spans="2:18" x14ac:dyDescent="0.25">
      <c r="B280" s="254">
        <v>272</v>
      </c>
      <c r="C280" s="267" t="s">
        <v>478</v>
      </c>
      <c r="D280" s="256" t="str">
        <f>+C280</f>
        <v>LK.23-1</v>
      </c>
      <c r="E280" s="256" t="s">
        <v>926</v>
      </c>
      <c r="F280" s="257">
        <v>4</v>
      </c>
      <c r="G280" s="305" t="s">
        <v>1122</v>
      </c>
      <c r="H280" s="258" t="s">
        <v>661</v>
      </c>
      <c r="I280" s="258" t="s">
        <v>662</v>
      </c>
      <c r="J280" s="258" t="s">
        <v>681</v>
      </c>
      <c r="K280" s="259">
        <f>'LK 23'!F3</f>
        <v>68.408649999700003</v>
      </c>
      <c r="L280" s="259">
        <f>'LK 23'!G3</f>
        <v>69.999999997800003</v>
      </c>
      <c r="M280" s="259">
        <f>'LK 23'!H3</f>
        <v>69.999999997800003</v>
      </c>
      <c r="N280" s="259">
        <f>'LK 23'!I3</f>
        <v>36.700000000000003</v>
      </c>
      <c r="O280" s="260">
        <f t="shared" ref="O280:O292" si="88">+MAX(K280:N280)</f>
        <v>69.999999997800003</v>
      </c>
      <c r="P280" s="260">
        <f t="shared" ref="P280:P292" si="89">+SUM(K280:N280)</f>
        <v>245.10864999529997</v>
      </c>
      <c r="Q280" s="261">
        <f>'LK 23'!D3</f>
        <v>112</v>
      </c>
      <c r="R280" s="262">
        <f>0.81*3</f>
        <v>2.4300000000000002</v>
      </c>
    </row>
    <row r="281" spans="2:18" x14ac:dyDescent="0.25">
      <c r="B281" s="254">
        <v>273</v>
      </c>
      <c r="C281" s="267" t="s">
        <v>479</v>
      </c>
      <c r="D281" s="256" t="str">
        <f t="shared" ref="D281:D292" si="90">+C281</f>
        <v>LK.23-2</v>
      </c>
      <c r="E281" s="256" t="s">
        <v>927</v>
      </c>
      <c r="F281" s="257">
        <v>4</v>
      </c>
      <c r="G281" s="305"/>
      <c r="H281" s="258" t="s">
        <v>664</v>
      </c>
      <c r="I281" s="258" t="s">
        <v>665</v>
      </c>
      <c r="J281" s="258" t="s">
        <v>681</v>
      </c>
      <c r="K281" s="259">
        <f>'LK 23'!F4</f>
        <v>68.1910999997</v>
      </c>
      <c r="L281" s="259">
        <f>'LK 23'!G4</f>
        <v>69.999999997800003</v>
      </c>
      <c r="M281" s="259">
        <f>'LK 23'!H4</f>
        <v>69.999999997800003</v>
      </c>
      <c r="N281" s="259">
        <f>'LK 23'!I4</f>
        <v>36.9</v>
      </c>
      <c r="O281" s="260">
        <f t="shared" si="88"/>
        <v>69.999999997800003</v>
      </c>
      <c r="P281" s="260">
        <f t="shared" si="89"/>
        <v>245.09109999530003</v>
      </c>
      <c r="Q281" s="261">
        <f>'LK 23'!D4</f>
        <v>80</v>
      </c>
      <c r="R281" s="262">
        <f t="shared" ref="R281:R292" si="91">0.81*3</f>
        <v>2.4300000000000002</v>
      </c>
    </row>
    <row r="282" spans="2:18" x14ac:dyDescent="0.25">
      <c r="B282" s="254">
        <v>274</v>
      </c>
      <c r="C282" s="267" t="s">
        <v>480</v>
      </c>
      <c r="D282" s="256" t="str">
        <f t="shared" si="90"/>
        <v>LK.23-3</v>
      </c>
      <c r="E282" s="256" t="s">
        <v>928</v>
      </c>
      <c r="F282" s="257">
        <v>4</v>
      </c>
      <c r="G282" s="305"/>
      <c r="H282" s="258" t="s">
        <v>664</v>
      </c>
      <c r="I282" s="258" t="s">
        <v>665</v>
      </c>
      <c r="J282" s="258" t="s">
        <v>681</v>
      </c>
      <c r="K282" s="259">
        <f>'LK 23'!F5</f>
        <v>68.1910999997</v>
      </c>
      <c r="L282" s="259">
        <f>'LK 23'!G5</f>
        <v>69.999999997800003</v>
      </c>
      <c r="M282" s="259">
        <f>'LK 23'!H5</f>
        <v>69.999999997800003</v>
      </c>
      <c r="N282" s="259">
        <f>'LK 23'!I5</f>
        <v>41.474999998199998</v>
      </c>
      <c r="O282" s="260">
        <f t="shared" si="88"/>
        <v>69.999999997800003</v>
      </c>
      <c r="P282" s="260">
        <f t="shared" si="89"/>
        <v>249.66609999350001</v>
      </c>
      <c r="Q282" s="261">
        <f>'LK 23'!D5</f>
        <v>80</v>
      </c>
      <c r="R282" s="262">
        <f t="shared" si="91"/>
        <v>2.4300000000000002</v>
      </c>
    </row>
    <row r="283" spans="2:18" x14ac:dyDescent="0.25">
      <c r="B283" s="254">
        <v>275</v>
      </c>
      <c r="C283" s="267" t="s">
        <v>481</v>
      </c>
      <c r="D283" s="256" t="str">
        <f t="shared" si="90"/>
        <v>LK.23-4</v>
      </c>
      <c r="E283" s="256" t="s">
        <v>929</v>
      </c>
      <c r="F283" s="257">
        <v>4</v>
      </c>
      <c r="G283" s="305"/>
      <c r="H283" s="258" t="s">
        <v>664</v>
      </c>
      <c r="I283" s="258" t="s">
        <v>665</v>
      </c>
      <c r="J283" s="258" t="s">
        <v>681</v>
      </c>
      <c r="K283" s="259">
        <f>'LK 23'!F6</f>
        <v>68.1910999997</v>
      </c>
      <c r="L283" s="259">
        <f>'LK 23'!G6</f>
        <v>69.999999997800003</v>
      </c>
      <c r="M283" s="259">
        <f>'LK 23'!H6</f>
        <v>69.999999997800003</v>
      </c>
      <c r="N283" s="259">
        <f>'LK 23'!I6</f>
        <v>41.474999998199998</v>
      </c>
      <c r="O283" s="260">
        <f t="shared" si="88"/>
        <v>69.999999997800003</v>
      </c>
      <c r="P283" s="260">
        <f t="shared" si="89"/>
        <v>249.66609999350001</v>
      </c>
      <c r="Q283" s="261">
        <f>'LK 23'!D6</f>
        <v>80</v>
      </c>
      <c r="R283" s="262">
        <f t="shared" si="91"/>
        <v>2.4300000000000002</v>
      </c>
    </row>
    <row r="284" spans="2:18" x14ac:dyDescent="0.25">
      <c r="B284" s="254">
        <v>276</v>
      </c>
      <c r="C284" s="267" t="s">
        <v>482</v>
      </c>
      <c r="D284" s="256" t="str">
        <f t="shared" si="90"/>
        <v>LK.23-5</v>
      </c>
      <c r="E284" s="256" t="s">
        <v>919</v>
      </c>
      <c r="F284" s="257">
        <v>4</v>
      </c>
      <c r="G284" s="305"/>
      <c r="H284" s="258" t="s">
        <v>664</v>
      </c>
      <c r="I284" s="258" t="s">
        <v>665</v>
      </c>
      <c r="J284" s="258" t="s">
        <v>681</v>
      </c>
      <c r="K284" s="259">
        <f>'LK 23'!F7</f>
        <v>68.1910999997</v>
      </c>
      <c r="L284" s="259">
        <f>'LK 23'!G7</f>
        <v>69.999999997800003</v>
      </c>
      <c r="M284" s="259">
        <f>'LK 23'!H7</f>
        <v>69.999999997800003</v>
      </c>
      <c r="N284" s="259">
        <f>'LK 23'!I7</f>
        <v>36.919749999899999</v>
      </c>
      <c r="O284" s="260">
        <f t="shared" si="88"/>
        <v>69.999999997800003</v>
      </c>
      <c r="P284" s="260">
        <f t="shared" si="89"/>
        <v>245.11084999520003</v>
      </c>
      <c r="Q284" s="261">
        <f>'LK 23'!D7</f>
        <v>80</v>
      </c>
      <c r="R284" s="262">
        <f t="shared" si="91"/>
        <v>2.4300000000000002</v>
      </c>
    </row>
    <row r="285" spans="2:18" x14ac:dyDescent="0.25">
      <c r="B285" s="254">
        <v>277</v>
      </c>
      <c r="C285" s="267" t="s">
        <v>483</v>
      </c>
      <c r="D285" s="256" t="str">
        <f t="shared" si="90"/>
        <v>LK.23-6</v>
      </c>
      <c r="E285" s="256" t="s">
        <v>930</v>
      </c>
      <c r="F285" s="257">
        <v>4</v>
      </c>
      <c r="G285" s="305"/>
      <c r="H285" s="258" t="s">
        <v>661</v>
      </c>
      <c r="I285" s="258" t="s">
        <v>662</v>
      </c>
      <c r="J285" s="258" t="s">
        <v>681</v>
      </c>
      <c r="K285" s="259">
        <f>'LK 23'!F8</f>
        <v>68.408649999700003</v>
      </c>
      <c r="L285" s="259">
        <f>'LK 23'!G8</f>
        <v>69.999999997800003</v>
      </c>
      <c r="M285" s="259">
        <f>'LK 23'!H8</f>
        <v>69.999999997800003</v>
      </c>
      <c r="N285" s="259">
        <f>'LK 23'!I8</f>
        <v>36.725000000000001</v>
      </c>
      <c r="O285" s="260">
        <f t="shared" si="88"/>
        <v>69.999999997800003</v>
      </c>
      <c r="P285" s="260">
        <f t="shared" si="89"/>
        <v>245.13364999529998</v>
      </c>
      <c r="Q285" s="261">
        <f>'LK 23'!D8</f>
        <v>112</v>
      </c>
      <c r="R285" s="262">
        <f t="shared" si="91"/>
        <v>2.4300000000000002</v>
      </c>
    </row>
    <row r="286" spans="2:18" x14ac:dyDescent="0.25">
      <c r="B286" s="254">
        <v>278</v>
      </c>
      <c r="C286" s="267" t="s">
        <v>484</v>
      </c>
      <c r="D286" s="256" t="str">
        <f t="shared" si="90"/>
        <v>LK.23-7</v>
      </c>
      <c r="E286" s="256" t="s">
        <v>932</v>
      </c>
      <c r="F286" s="257">
        <v>4</v>
      </c>
      <c r="G286" s="305" t="s">
        <v>1123</v>
      </c>
      <c r="H286" s="258" t="s">
        <v>661</v>
      </c>
      <c r="I286" s="258" t="s">
        <v>662</v>
      </c>
      <c r="J286" s="258" t="s">
        <v>663</v>
      </c>
      <c r="K286" s="259">
        <f>'LK 23'!F9</f>
        <v>52.66675</v>
      </c>
      <c r="L286" s="259">
        <f>'LK 23'!G9</f>
        <v>54</v>
      </c>
      <c r="M286" s="259">
        <f>'LK 23'!H9</f>
        <v>54</v>
      </c>
      <c r="N286" s="259">
        <f>'LK 23'!I9</f>
        <v>27.855</v>
      </c>
      <c r="O286" s="260">
        <f t="shared" si="88"/>
        <v>54</v>
      </c>
      <c r="P286" s="260">
        <f t="shared" si="89"/>
        <v>188.52175</v>
      </c>
      <c r="Q286" s="261">
        <f>'LK 23'!D9</f>
        <v>91</v>
      </c>
      <c r="R286" s="262">
        <f t="shared" si="91"/>
        <v>2.4300000000000002</v>
      </c>
    </row>
    <row r="287" spans="2:18" x14ac:dyDescent="0.25">
      <c r="B287" s="254">
        <v>279</v>
      </c>
      <c r="C287" s="267" t="s">
        <v>485</v>
      </c>
      <c r="D287" s="256" t="str">
        <f t="shared" si="90"/>
        <v>LK.23-8</v>
      </c>
      <c r="E287" s="256" t="s">
        <v>933</v>
      </c>
      <c r="F287" s="257">
        <v>4</v>
      </c>
      <c r="G287" s="305"/>
      <c r="H287" s="258" t="s">
        <v>664</v>
      </c>
      <c r="I287" s="258" t="s">
        <v>665</v>
      </c>
      <c r="J287" s="258" t="s">
        <v>663</v>
      </c>
      <c r="K287" s="259">
        <f>'LK 23'!F10</f>
        <v>52.445599999999999</v>
      </c>
      <c r="L287" s="259">
        <f>'LK 23'!G10</f>
        <v>54</v>
      </c>
      <c r="M287" s="259">
        <f>'LK 23'!H10</f>
        <v>54</v>
      </c>
      <c r="N287" s="259">
        <f>'LK 23'!I10</f>
        <v>32.130000000000003</v>
      </c>
      <c r="O287" s="260">
        <f t="shared" si="88"/>
        <v>54</v>
      </c>
      <c r="P287" s="260">
        <f t="shared" si="89"/>
        <v>192.57560000000001</v>
      </c>
      <c r="Q287" s="261">
        <f>'LK 23'!D10</f>
        <v>63</v>
      </c>
      <c r="R287" s="262">
        <f t="shared" si="91"/>
        <v>2.4300000000000002</v>
      </c>
    </row>
    <row r="288" spans="2:18" x14ac:dyDescent="0.25">
      <c r="B288" s="254">
        <v>280</v>
      </c>
      <c r="C288" s="267" t="s">
        <v>486</v>
      </c>
      <c r="D288" s="256" t="str">
        <f t="shared" si="90"/>
        <v>LK.23-9</v>
      </c>
      <c r="E288" s="256" t="s">
        <v>934</v>
      </c>
      <c r="F288" s="257">
        <v>4</v>
      </c>
      <c r="G288" s="305"/>
      <c r="H288" s="258" t="s">
        <v>664</v>
      </c>
      <c r="I288" s="258" t="s">
        <v>665</v>
      </c>
      <c r="J288" s="258" t="s">
        <v>663</v>
      </c>
      <c r="K288" s="259">
        <f>'LK 23'!F11</f>
        <v>52.445599999999999</v>
      </c>
      <c r="L288" s="259">
        <f>'LK 23'!G11</f>
        <v>54</v>
      </c>
      <c r="M288" s="259">
        <f>'LK 23'!H11</f>
        <v>54</v>
      </c>
      <c r="N288" s="259">
        <f>'LK 23'!I11</f>
        <v>28.040625000399999</v>
      </c>
      <c r="O288" s="260">
        <f t="shared" si="88"/>
        <v>54</v>
      </c>
      <c r="P288" s="260">
        <f t="shared" si="89"/>
        <v>188.4862250004</v>
      </c>
      <c r="Q288" s="261">
        <f>'LK 23'!D11</f>
        <v>63</v>
      </c>
      <c r="R288" s="262">
        <f t="shared" si="91"/>
        <v>2.4300000000000002</v>
      </c>
    </row>
    <row r="289" spans="2:18" x14ac:dyDescent="0.25">
      <c r="B289" s="254">
        <v>281</v>
      </c>
      <c r="C289" s="267" t="s">
        <v>487</v>
      </c>
      <c r="D289" s="256" t="str">
        <f t="shared" si="90"/>
        <v>LK.23-10</v>
      </c>
      <c r="E289" s="256" t="s">
        <v>935</v>
      </c>
      <c r="F289" s="257">
        <v>4</v>
      </c>
      <c r="G289" s="305"/>
      <c r="H289" s="258" t="s">
        <v>664</v>
      </c>
      <c r="I289" s="258" t="s">
        <v>662</v>
      </c>
      <c r="J289" s="258" t="s">
        <v>663</v>
      </c>
      <c r="K289" s="259">
        <f>'LK 23'!F12</f>
        <v>52.445599999999999</v>
      </c>
      <c r="L289" s="259">
        <f>'LK 23'!G12</f>
        <v>54</v>
      </c>
      <c r="M289" s="259">
        <f>'LK 23'!H12</f>
        <v>54</v>
      </c>
      <c r="N289" s="259">
        <f>'LK 23'!I12</f>
        <v>28.040625000399999</v>
      </c>
      <c r="O289" s="260">
        <f t="shared" si="88"/>
        <v>54</v>
      </c>
      <c r="P289" s="260">
        <f t="shared" si="89"/>
        <v>188.4862250004</v>
      </c>
      <c r="Q289" s="261">
        <f>'LK 23'!D12</f>
        <v>63</v>
      </c>
      <c r="R289" s="262">
        <f t="shared" si="91"/>
        <v>2.4300000000000002</v>
      </c>
    </row>
    <row r="290" spans="2:18" x14ac:dyDescent="0.25">
      <c r="B290" s="254">
        <v>282</v>
      </c>
      <c r="C290" s="267" t="s">
        <v>488</v>
      </c>
      <c r="D290" s="256" t="str">
        <f t="shared" si="90"/>
        <v>LK.23-11</v>
      </c>
      <c r="E290" s="256" t="s">
        <v>936</v>
      </c>
      <c r="F290" s="257">
        <v>4</v>
      </c>
      <c r="G290" s="305"/>
      <c r="H290" s="258" t="s">
        <v>664</v>
      </c>
      <c r="I290" s="258" t="s">
        <v>683</v>
      </c>
      <c r="J290" s="258" t="s">
        <v>663</v>
      </c>
      <c r="K290" s="259">
        <f>'LK 23'!F13</f>
        <v>52.445599999999999</v>
      </c>
      <c r="L290" s="259">
        <f>'LK 23'!G13</f>
        <v>54</v>
      </c>
      <c r="M290" s="259">
        <f>'LK 23'!H13</f>
        <v>54</v>
      </c>
      <c r="N290" s="259">
        <f>'LK 23'!I13</f>
        <v>32.130000000000003</v>
      </c>
      <c r="O290" s="260">
        <f t="shared" si="88"/>
        <v>54</v>
      </c>
      <c r="P290" s="260">
        <f t="shared" si="89"/>
        <v>192.57560000000001</v>
      </c>
      <c r="Q290" s="261">
        <f>'LK 23'!D13</f>
        <v>63</v>
      </c>
      <c r="R290" s="262">
        <f t="shared" si="91"/>
        <v>2.4300000000000002</v>
      </c>
    </row>
    <row r="291" spans="2:18" x14ac:dyDescent="0.25">
      <c r="B291" s="254">
        <v>283</v>
      </c>
      <c r="C291" s="267" t="s">
        <v>489</v>
      </c>
      <c r="D291" s="256" t="str">
        <f t="shared" si="90"/>
        <v>LK.23-12</v>
      </c>
      <c r="E291" s="256" t="s">
        <v>937</v>
      </c>
      <c r="F291" s="257">
        <v>4</v>
      </c>
      <c r="G291" s="305"/>
      <c r="H291" s="258" t="s">
        <v>664</v>
      </c>
      <c r="I291" s="258" t="s">
        <v>842</v>
      </c>
      <c r="J291" s="258" t="s">
        <v>663</v>
      </c>
      <c r="K291" s="259">
        <f>'LK 23'!F14</f>
        <v>52.445599999999999</v>
      </c>
      <c r="L291" s="259">
        <f>'LK 23'!G14</f>
        <v>54</v>
      </c>
      <c r="M291" s="259">
        <f>'LK 23'!H14</f>
        <v>54</v>
      </c>
      <c r="N291" s="259">
        <f>'LK 23'!I14</f>
        <v>32.130000000000003</v>
      </c>
      <c r="O291" s="260">
        <f t="shared" si="88"/>
        <v>54</v>
      </c>
      <c r="P291" s="260">
        <f t="shared" si="89"/>
        <v>192.57560000000001</v>
      </c>
      <c r="Q291" s="261">
        <f>'LK 23'!D14</f>
        <v>63</v>
      </c>
      <c r="R291" s="262">
        <f t="shared" si="91"/>
        <v>2.4300000000000002</v>
      </c>
    </row>
    <row r="292" spans="2:18" x14ac:dyDescent="0.25">
      <c r="B292" s="254">
        <v>284</v>
      </c>
      <c r="C292" s="267" t="s">
        <v>490</v>
      </c>
      <c r="D292" s="256" t="str">
        <f t="shared" si="90"/>
        <v>LK.23-13</v>
      </c>
      <c r="E292" s="256" t="s">
        <v>938</v>
      </c>
      <c r="F292" s="257">
        <v>4</v>
      </c>
      <c r="G292" s="305"/>
      <c r="H292" s="258" t="s">
        <v>661</v>
      </c>
      <c r="I292" s="258" t="s">
        <v>662</v>
      </c>
      <c r="J292" s="258" t="s">
        <v>663</v>
      </c>
      <c r="K292" s="259">
        <f>'LK 23'!F15</f>
        <v>52.66675</v>
      </c>
      <c r="L292" s="259">
        <f>'LK 23'!G15</f>
        <v>54</v>
      </c>
      <c r="M292" s="259">
        <f>'LK 23'!H15</f>
        <v>54</v>
      </c>
      <c r="N292" s="259">
        <f>'LK 23'!I15</f>
        <v>27.855</v>
      </c>
      <c r="O292" s="260">
        <f t="shared" si="88"/>
        <v>54</v>
      </c>
      <c r="P292" s="260">
        <f t="shared" si="89"/>
        <v>188.52175</v>
      </c>
      <c r="Q292" s="261">
        <f>'LK 23'!D15</f>
        <v>91</v>
      </c>
      <c r="R292" s="262">
        <f t="shared" si="91"/>
        <v>2.4300000000000002</v>
      </c>
    </row>
    <row r="293" spans="2:18" x14ac:dyDescent="0.25">
      <c r="B293" s="254">
        <v>285</v>
      </c>
      <c r="C293" s="337" t="s">
        <v>90</v>
      </c>
      <c r="D293" s="337"/>
      <c r="E293" s="337"/>
      <c r="F293" s="337"/>
      <c r="G293" s="263"/>
      <c r="H293" s="264"/>
      <c r="I293" s="264"/>
      <c r="J293" s="264"/>
      <c r="K293" s="265">
        <f>SUM(K294:K306)</f>
        <v>775.05085000000008</v>
      </c>
      <c r="L293" s="265">
        <f>SUM(L294:L306)</f>
        <v>795.89999999999986</v>
      </c>
      <c r="M293" s="265">
        <f>SUM(M294:M306)</f>
        <v>795.89999999999986</v>
      </c>
      <c r="N293" s="265">
        <f>SUM(N294:N306)</f>
        <v>444.65512500039989</v>
      </c>
      <c r="O293" s="265">
        <f>MAX(K293:N293)</f>
        <v>795.89999999999986</v>
      </c>
      <c r="P293" s="265">
        <f>SUM(P294:P306)</f>
        <v>2811.5059750004002</v>
      </c>
      <c r="Q293" s="266">
        <f>+SUM(Q294:Q306)</f>
        <v>1038.48</v>
      </c>
      <c r="R293" s="249">
        <f>+SUM(R294:R306)</f>
        <v>31.59</v>
      </c>
    </row>
    <row r="294" spans="2:18" x14ac:dyDescent="0.25">
      <c r="B294" s="254">
        <v>286</v>
      </c>
      <c r="C294" s="267" t="s">
        <v>632</v>
      </c>
      <c r="D294" s="256" t="str">
        <f>+C294</f>
        <v>LK.24-1</v>
      </c>
      <c r="E294" s="256" t="s">
        <v>939</v>
      </c>
      <c r="F294" s="257">
        <v>4</v>
      </c>
      <c r="G294" s="305" t="s">
        <v>1124</v>
      </c>
      <c r="H294" s="258" t="s">
        <v>661</v>
      </c>
      <c r="I294" s="258" t="s">
        <v>662</v>
      </c>
      <c r="J294" s="258" t="s">
        <v>681</v>
      </c>
      <c r="K294" s="259">
        <f>'LK 24'!F3</f>
        <v>52.67</v>
      </c>
      <c r="L294" s="259">
        <f>'LK 24'!G3</f>
        <v>54</v>
      </c>
      <c r="M294" s="259">
        <f>'LK 24'!H3</f>
        <v>54</v>
      </c>
      <c r="N294" s="259">
        <f>'LK 24'!I3</f>
        <v>27.86</v>
      </c>
      <c r="O294" s="260">
        <f t="shared" ref="O294:O306" si="92">+MAX(K294:N294)</f>
        <v>54</v>
      </c>
      <c r="P294" s="260">
        <f t="shared" ref="P294:P306" si="93">+SUM(K294:N294)</f>
        <v>188.53000000000003</v>
      </c>
      <c r="Q294" s="261">
        <f>'LK 24'!D3</f>
        <v>91</v>
      </c>
      <c r="R294" s="262">
        <f>0.81*3</f>
        <v>2.4300000000000002</v>
      </c>
    </row>
    <row r="295" spans="2:18" x14ac:dyDescent="0.25">
      <c r="B295" s="254">
        <v>287</v>
      </c>
      <c r="C295" s="267" t="s">
        <v>633</v>
      </c>
      <c r="D295" s="256" t="str">
        <f t="shared" ref="D295:D306" si="94">+C295</f>
        <v>LK.24-2</v>
      </c>
      <c r="E295" s="256" t="s">
        <v>940</v>
      </c>
      <c r="F295" s="257">
        <v>4</v>
      </c>
      <c r="G295" s="305"/>
      <c r="H295" s="258" t="s">
        <v>664</v>
      </c>
      <c r="I295" s="258" t="s">
        <v>665</v>
      </c>
      <c r="J295" s="258" t="s">
        <v>681</v>
      </c>
      <c r="K295" s="259">
        <f>'LK 24'!F4</f>
        <v>52.45</v>
      </c>
      <c r="L295" s="259">
        <f>'LK 24'!G4</f>
        <v>54</v>
      </c>
      <c r="M295" s="259">
        <f>'LK 24'!H4</f>
        <v>54</v>
      </c>
      <c r="N295" s="259">
        <f>'LK 24'!I4</f>
        <v>32.1</v>
      </c>
      <c r="O295" s="260">
        <f t="shared" si="92"/>
        <v>54</v>
      </c>
      <c r="P295" s="260">
        <f t="shared" si="93"/>
        <v>192.54999999999998</v>
      </c>
      <c r="Q295" s="261">
        <f>'LK 24'!D4</f>
        <v>63</v>
      </c>
      <c r="R295" s="262">
        <f t="shared" ref="R295:R306" si="95">0.81*3</f>
        <v>2.4300000000000002</v>
      </c>
    </row>
    <row r="296" spans="2:18" x14ac:dyDescent="0.25">
      <c r="B296" s="254">
        <v>288</v>
      </c>
      <c r="C296" s="267" t="s">
        <v>634</v>
      </c>
      <c r="D296" s="256" t="str">
        <f t="shared" si="94"/>
        <v>LK.24-3</v>
      </c>
      <c r="E296" s="256" t="s">
        <v>941</v>
      </c>
      <c r="F296" s="257">
        <v>4</v>
      </c>
      <c r="G296" s="305"/>
      <c r="H296" s="258" t="s">
        <v>664</v>
      </c>
      <c r="I296" s="258" t="s">
        <v>665</v>
      </c>
      <c r="J296" s="258" t="s">
        <v>681</v>
      </c>
      <c r="K296" s="259">
        <f>'LK 24'!F5</f>
        <v>52.445599999999999</v>
      </c>
      <c r="L296" s="259">
        <f>'LK 24'!G5</f>
        <v>54</v>
      </c>
      <c r="M296" s="259">
        <f>'LK 24'!H5</f>
        <v>54</v>
      </c>
      <c r="N296" s="259">
        <f>'LK 24'!I5</f>
        <v>28</v>
      </c>
      <c r="O296" s="260">
        <f t="shared" si="92"/>
        <v>54</v>
      </c>
      <c r="P296" s="260">
        <f t="shared" si="93"/>
        <v>188.44560000000001</v>
      </c>
      <c r="Q296" s="261">
        <f>'LK 24'!D5</f>
        <v>63</v>
      </c>
      <c r="R296" s="262">
        <f t="shared" si="95"/>
        <v>2.4300000000000002</v>
      </c>
    </row>
    <row r="297" spans="2:18" x14ac:dyDescent="0.25">
      <c r="B297" s="254">
        <v>289</v>
      </c>
      <c r="C297" s="267" t="s">
        <v>635</v>
      </c>
      <c r="D297" s="256" t="str">
        <f t="shared" si="94"/>
        <v>LK.24-4</v>
      </c>
      <c r="E297" s="256" t="s">
        <v>942</v>
      </c>
      <c r="F297" s="257">
        <v>4</v>
      </c>
      <c r="G297" s="305"/>
      <c r="H297" s="258" t="s">
        <v>664</v>
      </c>
      <c r="I297" s="258" t="s">
        <v>665</v>
      </c>
      <c r="J297" s="258" t="s">
        <v>681</v>
      </c>
      <c r="K297" s="259">
        <f>'LK 24'!F6</f>
        <v>52.445599999999999</v>
      </c>
      <c r="L297" s="259">
        <f>'LK 24'!G6</f>
        <v>54</v>
      </c>
      <c r="M297" s="259">
        <f>'LK 24'!H6</f>
        <v>54</v>
      </c>
      <c r="N297" s="259">
        <f>'LK 24'!I6</f>
        <v>28.040625000399999</v>
      </c>
      <c r="O297" s="260">
        <f t="shared" si="92"/>
        <v>54</v>
      </c>
      <c r="P297" s="260">
        <f t="shared" si="93"/>
        <v>188.4862250004</v>
      </c>
      <c r="Q297" s="261">
        <f>'LK 24'!D6</f>
        <v>63</v>
      </c>
      <c r="R297" s="262">
        <f t="shared" si="95"/>
        <v>2.4300000000000002</v>
      </c>
    </row>
    <row r="298" spans="2:18" x14ac:dyDescent="0.25">
      <c r="B298" s="254">
        <v>290</v>
      </c>
      <c r="C298" s="267" t="s">
        <v>636</v>
      </c>
      <c r="D298" s="256" t="str">
        <f t="shared" si="94"/>
        <v>LK.24-5</v>
      </c>
      <c r="E298" s="256" t="s">
        <v>943</v>
      </c>
      <c r="F298" s="257">
        <v>4</v>
      </c>
      <c r="G298" s="305"/>
      <c r="H298" s="258" t="s">
        <v>664</v>
      </c>
      <c r="I298" s="258" t="s">
        <v>665</v>
      </c>
      <c r="J298" s="258" t="s">
        <v>681</v>
      </c>
      <c r="K298" s="259">
        <f>'LK 24'!F7</f>
        <v>52.445599999999999</v>
      </c>
      <c r="L298" s="259">
        <f>'LK 24'!G7</f>
        <v>54</v>
      </c>
      <c r="M298" s="259">
        <f>'LK 24'!H7</f>
        <v>54</v>
      </c>
      <c r="N298" s="259">
        <f>'LK 24'!I7</f>
        <v>32.130000000000003</v>
      </c>
      <c r="O298" s="260">
        <f t="shared" si="92"/>
        <v>54</v>
      </c>
      <c r="P298" s="260">
        <f t="shared" si="93"/>
        <v>192.57560000000001</v>
      </c>
      <c r="Q298" s="261">
        <f>'LK 24'!D7</f>
        <v>63</v>
      </c>
      <c r="R298" s="262">
        <f t="shared" si="95"/>
        <v>2.4300000000000002</v>
      </c>
    </row>
    <row r="299" spans="2:18" x14ac:dyDescent="0.25">
      <c r="B299" s="254">
        <v>291</v>
      </c>
      <c r="C299" s="267" t="s">
        <v>637</v>
      </c>
      <c r="D299" s="256" t="str">
        <f t="shared" si="94"/>
        <v>LK.24-6</v>
      </c>
      <c r="E299" s="256" t="s">
        <v>931</v>
      </c>
      <c r="F299" s="257">
        <v>4</v>
      </c>
      <c r="G299" s="305"/>
      <c r="H299" s="258" t="s">
        <v>664</v>
      </c>
      <c r="I299" s="258" t="s">
        <v>662</v>
      </c>
      <c r="J299" s="258" t="s">
        <v>681</v>
      </c>
      <c r="K299" s="259">
        <f>'LK 24'!F8</f>
        <v>52.445599999999999</v>
      </c>
      <c r="L299" s="259">
        <f>'LK 24'!G8</f>
        <v>54</v>
      </c>
      <c r="M299" s="259">
        <f>'LK 24'!H8</f>
        <v>54</v>
      </c>
      <c r="N299" s="259">
        <f>'LK 24'!I8</f>
        <v>32.130000000000003</v>
      </c>
      <c r="O299" s="260">
        <f t="shared" si="92"/>
        <v>54</v>
      </c>
      <c r="P299" s="260">
        <f t="shared" si="93"/>
        <v>192.57560000000001</v>
      </c>
      <c r="Q299" s="261">
        <f>'LK 24'!D8</f>
        <v>63</v>
      </c>
      <c r="R299" s="262">
        <f t="shared" si="95"/>
        <v>2.4300000000000002</v>
      </c>
    </row>
    <row r="300" spans="2:18" x14ac:dyDescent="0.25">
      <c r="B300" s="254">
        <v>292</v>
      </c>
      <c r="C300" s="267" t="s">
        <v>638</v>
      </c>
      <c r="D300" s="256" t="str">
        <f t="shared" si="94"/>
        <v>LK.24-7</v>
      </c>
      <c r="E300" s="256" t="s">
        <v>944</v>
      </c>
      <c r="F300" s="257">
        <v>4</v>
      </c>
      <c r="G300" s="305"/>
      <c r="H300" s="258" t="s">
        <v>661</v>
      </c>
      <c r="I300" s="258" t="s">
        <v>662</v>
      </c>
      <c r="J300" s="258" t="s">
        <v>681</v>
      </c>
      <c r="K300" s="259">
        <f>'LK 24'!F9</f>
        <v>52.66675</v>
      </c>
      <c r="L300" s="259">
        <f>'LK 24'!G9</f>
        <v>54</v>
      </c>
      <c r="M300" s="259">
        <f>'LK 24'!H9</f>
        <v>54</v>
      </c>
      <c r="N300" s="259">
        <f>'LK 24'!I9</f>
        <v>27.855</v>
      </c>
      <c r="O300" s="260">
        <f t="shared" si="92"/>
        <v>54</v>
      </c>
      <c r="P300" s="260">
        <f t="shared" si="93"/>
        <v>188.52175</v>
      </c>
      <c r="Q300" s="261">
        <f>'LK 24'!D9</f>
        <v>91</v>
      </c>
      <c r="R300" s="262">
        <f t="shared" si="95"/>
        <v>2.4300000000000002</v>
      </c>
    </row>
    <row r="301" spans="2:18" x14ac:dyDescent="0.25">
      <c r="B301" s="254">
        <v>293</v>
      </c>
      <c r="C301" s="267" t="s">
        <v>639</v>
      </c>
      <c r="D301" s="256" t="str">
        <f t="shared" si="94"/>
        <v>LK.24-8</v>
      </c>
      <c r="E301" s="256" t="s">
        <v>945</v>
      </c>
      <c r="F301" s="257">
        <v>4</v>
      </c>
      <c r="G301" s="305" t="s">
        <v>1125</v>
      </c>
      <c r="H301" s="258" t="s">
        <v>661</v>
      </c>
      <c r="I301" s="258" t="s">
        <v>662</v>
      </c>
      <c r="J301" s="258" t="s">
        <v>663</v>
      </c>
      <c r="K301" s="259">
        <f>'LK 24'!F10</f>
        <v>68.05865</v>
      </c>
      <c r="L301" s="259">
        <f>'LK 24'!G10</f>
        <v>69.650000000000006</v>
      </c>
      <c r="M301" s="259">
        <f>'LK 24'!H10</f>
        <v>69.650000000000006</v>
      </c>
      <c r="N301" s="259">
        <f>'LK 24'!I10</f>
        <v>37.774999999999999</v>
      </c>
      <c r="O301" s="260">
        <f t="shared" si="92"/>
        <v>69.650000000000006</v>
      </c>
      <c r="P301" s="260">
        <f t="shared" si="93"/>
        <v>245.13365000000002</v>
      </c>
      <c r="Q301" s="261">
        <f>'LK 24'!D10</f>
        <v>111.47</v>
      </c>
      <c r="R301" s="262">
        <f t="shared" si="95"/>
        <v>2.4300000000000002</v>
      </c>
    </row>
    <row r="302" spans="2:18" x14ac:dyDescent="0.25">
      <c r="B302" s="254">
        <v>294</v>
      </c>
      <c r="C302" s="267" t="s">
        <v>640</v>
      </c>
      <c r="D302" s="256" t="str">
        <f t="shared" si="94"/>
        <v>LK.24-9</v>
      </c>
      <c r="E302" s="256" t="s">
        <v>946</v>
      </c>
      <c r="F302" s="257">
        <v>4</v>
      </c>
      <c r="G302" s="305"/>
      <c r="H302" s="258" t="s">
        <v>664</v>
      </c>
      <c r="I302" s="258" t="s">
        <v>665</v>
      </c>
      <c r="J302" s="258" t="s">
        <v>663</v>
      </c>
      <c r="K302" s="259">
        <f>'LK 24'!F11</f>
        <v>67.841099999999997</v>
      </c>
      <c r="L302" s="259">
        <f>'LK 24'!G11</f>
        <v>69.650000000000006</v>
      </c>
      <c r="M302" s="259">
        <f>'LK 24'!H11</f>
        <v>69.650000000000006</v>
      </c>
      <c r="N302" s="259">
        <f>'LK 24'!I11</f>
        <v>37.969749999999998</v>
      </c>
      <c r="O302" s="260">
        <f t="shared" si="92"/>
        <v>69.650000000000006</v>
      </c>
      <c r="P302" s="260">
        <f t="shared" si="93"/>
        <v>245.11085000000003</v>
      </c>
      <c r="Q302" s="261">
        <f>'LK 24'!D11</f>
        <v>79.63</v>
      </c>
      <c r="R302" s="262">
        <f t="shared" si="95"/>
        <v>2.4300000000000002</v>
      </c>
    </row>
    <row r="303" spans="2:18" x14ac:dyDescent="0.25">
      <c r="B303" s="254">
        <v>295</v>
      </c>
      <c r="C303" s="267" t="s">
        <v>641</v>
      </c>
      <c r="D303" s="256" t="str">
        <f t="shared" si="94"/>
        <v>LK.24-10</v>
      </c>
      <c r="E303" s="256" t="s">
        <v>947</v>
      </c>
      <c r="F303" s="257">
        <v>4</v>
      </c>
      <c r="G303" s="305"/>
      <c r="H303" s="258" t="s">
        <v>664</v>
      </c>
      <c r="I303" s="258" t="s">
        <v>665</v>
      </c>
      <c r="J303" s="258" t="s">
        <v>663</v>
      </c>
      <c r="K303" s="259">
        <f>'LK 24'!F12</f>
        <v>67.841099999999997</v>
      </c>
      <c r="L303" s="259">
        <f>'LK 24'!G12</f>
        <v>69.650000000000006</v>
      </c>
      <c r="M303" s="259">
        <f>'LK 24'!H12</f>
        <v>69.650000000000006</v>
      </c>
      <c r="N303" s="259">
        <f>'LK 24'!I12</f>
        <v>42.524999999999999</v>
      </c>
      <c r="O303" s="260">
        <f t="shared" si="92"/>
        <v>69.650000000000006</v>
      </c>
      <c r="P303" s="260">
        <f t="shared" si="93"/>
        <v>249.66610000000003</v>
      </c>
      <c r="Q303" s="261">
        <f>'LK 24'!D12</f>
        <v>79.63</v>
      </c>
      <c r="R303" s="262">
        <f t="shared" si="95"/>
        <v>2.4300000000000002</v>
      </c>
    </row>
    <row r="304" spans="2:18" x14ac:dyDescent="0.25">
      <c r="B304" s="254">
        <v>296</v>
      </c>
      <c r="C304" s="267" t="s">
        <v>642</v>
      </c>
      <c r="D304" s="256" t="str">
        <f t="shared" si="94"/>
        <v>LK.24-11</v>
      </c>
      <c r="E304" s="256" t="s">
        <v>948</v>
      </c>
      <c r="F304" s="257">
        <v>4</v>
      </c>
      <c r="G304" s="305"/>
      <c r="H304" s="258" t="s">
        <v>664</v>
      </c>
      <c r="I304" s="258" t="s">
        <v>662</v>
      </c>
      <c r="J304" s="258" t="s">
        <v>663</v>
      </c>
      <c r="K304" s="259">
        <f>'LK 24'!F13</f>
        <v>67.841099999999997</v>
      </c>
      <c r="L304" s="259">
        <f>'LK 24'!G13</f>
        <v>69.650000000000006</v>
      </c>
      <c r="M304" s="259">
        <f>'LK 24'!H13</f>
        <v>69.650000000000006</v>
      </c>
      <c r="N304" s="259">
        <f>'LK 24'!I13</f>
        <v>42.524999999999999</v>
      </c>
      <c r="O304" s="260">
        <f t="shared" si="92"/>
        <v>69.650000000000006</v>
      </c>
      <c r="P304" s="260">
        <f t="shared" si="93"/>
        <v>249.66610000000003</v>
      </c>
      <c r="Q304" s="261">
        <f>'LK 24'!D13</f>
        <v>79.63</v>
      </c>
      <c r="R304" s="262">
        <f t="shared" si="95"/>
        <v>2.4300000000000002</v>
      </c>
    </row>
    <row r="305" spans="2:18" x14ac:dyDescent="0.25">
      <c r="B305" s="254">
        <v>297</v>
      </c>
      <c r="C305" s="267" t="s">
        <v>643</v>
      </c>
      <c r="D305" s="256" t="str">
        <f t="shared" si="94"/>
        <v>LK.24-12</v>
      </c>
      <c r="E305" s="256" t="s">
        <v>949</v>
      </c>
      <c r="F305" s="257">
        <v>4</v>
      </c>
      <c r="G305" s="305"/>
      <c r="H305" s="258" t="s">
        <v>664</v>
      </c>
      <c r="I305" s="258" t="s">
        <v>683</v>
      </c>
      <c r="J305" s="258" t="s">
        <v>663</v>
      </c>
      <c r="K305" s="259">
        <f>'LK 24'!F14</f>
        <v>67.841099999999997</v>
      </c>
      <c r="L305" s="259">
        <f>'LK 24'!G14</f>
        <v>69.650000000000006</v>
      </c>
      <c r="M305" s="259">
        <f>'LK 24'!H14</f>
        <v>69.650000000000006</v>
      </c>
      <c r="N305" s="259">
        <f>'LK 24'!I14</f>
        <v>37.969749999999998</v>
      </c>
      <c r="O305" s="260">
        <f t="shared" si="92"/>
        <v>69.650000000000006</v>
      </c>
      <c r="P305" s="260">
        <f t="shared" si="93"/>
        <v>245.11085000000003</v>
      </c>
      <c r="Q305" s="261">
        <f>'LK 24'!D14</f>
        <v>79.63</v>
      </c>
      <c r="R305" s="262">
        <f t="shared" si="95"/>
        <v>2.4300000000000002</v>
      </c>
    </row>
    <row r="306" spans="2:18" x14ac:dyDescent="0.25">
      <c r="B306" s="254">
        <v>298</v>
      </c>
      <c r="C306" s="267" t="s">
        <v>644</v>
      </c>
      <c r="D306" s="256" t="str">
        <f t="shared" si="94"/>
        <v>LK.24-13</v>
      </c>
      <c r="E306" s="256" t="s">
        <v>950</v>
      </c>
      <c r="F306" s="257">
        <v>4</v>
      </c>
      <c r="G306" s="305"/>
      <c r="H306" s="258" t="s">
        <v>661</v>
      </c>
      <c r="I306" s="258" t="s">
        <v>662</v>
      </c>
      <c r="J306" s="258" t="s">
        <v>663</v>
      </c>
      <c r="K306" s="259">
        <f>'LK 24'!F15</f>
        <v>68.05865</v>
      </c>
      <c r="L306" s="259">
        <f>'LK 24'!G15</f>
        <v>69.650000000000006</v>
      </c>
      <c r="M306" s="259">
        <f>'LK 24'!H15</f>
        <v>69.650000000000006</v>
      </c>
      <c r="N306" s="259">
        <f>'LK 24'!I15</f>
        <v>37.774999999999999</v>
      </c>
      <c r="O306" s="260">
        <f t="shared" si="92"/>
        <v>69.650000000000006</v>
      </c>
      <c r="P306" s="260">
        <f t="shared" si="93"/>
        <v>245.13365000000002</v>
      </c>
      <c r="Q306" s="261">
        <f>'LK 24'!D15</f>
        <v>111.49</v>
      </c>
      <c r="R306" s="262">
        <f t="shared" si="95"/>
        <v>2.4300000000000002</v>
      </c>
    </row>
    <row r="307" spans="2:18" x14ac:dyDescent="0.25">
      <c r="B307" s="254">
        <v>299</v>
      </c>
      <c r="C307" s="337" t="s">
        <v>93</v>
      </c>
      <c r="D307" s="337"/>
      <c r="E307" s="337"/>
      <c r="F307" s="337"/>
      <c r="G307" s="263"/>
      <c r="H307" s="264"/>
      <c r="I307" s="264"/>
      <c r="J307" s="264"/>
      <c r="K307" s="265">
        <f>SUM(K308:K322)</f>
        <v>962.30429495999999</v>
      </c>
      <c r="L307" s="265">
        <f>SUM(L308:L322)</f>
        <v>998.01231752000001</v>
      </c>
      <c r="M307" s="265">
        <f>SUM(M308:M322)</f>
        <v>998.01231752000001</v>
      </c>
      <c r="N307" s="265">
        <f>SUM(N308:N322)</f>
        <v>576.69344533000003</v>
      </c>
      <c r="O307" s="265">
        <f>MAX(K307:N307)</f>
        <v>998.01231752000001</v>
      </c>
      <c r="P307" s="265">
        <f>SUM(P308:P322)</f>
        <v>3535.0223753300006</v>
      </c>
      <c r="Q307" s="266">
        <f>+SUM(Q308:Q322)</f>
        <v>1221.6299999999999</v>
      </c>
      <c r="R307" s="249">
        <f>+SUM(R308:R322)</f>
        <v>36.450000000000003</v>
      </c>
    </row>
    <row r="308" spans="2:18" x14ac:dyDescent="0.25">
      <c r="B308" s="254">
        <v>300</v>
      </c>
      <c r="C308" s="267" t="s">
        <v>491</v>
      </c>
      <c r="D308" s="256" t="str">
        <f>+C308</f>
        <v>LK.25.1</v>
      </c>
      <c r="E308" s="256" t="s">
        <v>952</v>
      </c>
      <c r="F308" s="257">
        <v>4</v>
      </c>
      <c r="G308" s="305" t="s">
        <v>1126</v>
      </c>
      <c r="H308" s="258" t="s">
        <v>661</v>
      </c>
      <c r="I308" s="258" t="s">
        <v>662</v>
      </c>
      <c r="J308" s="258" t="s">
        <v>681</v>
      </c>
      <c r="K308" s="259">
        <f>'LK 25'!F3</f>
        <v>106.5386503</v>
      </c>
      <c r="L308" s="259">
        <f>'LK 25'!G3</f>
        <v>114.7405758</v>
      </c>
      <c r="M308" s="259">
        <f>'LK 25'!H3</f>
        <v>114.7405758</v>
      </c>
      <c r="N308" s="259">
        <f>'LK 25'!I3</f>
        <v>74.803791860000004</v>
      </c>
      <c r="O308" s="260">
        <f t="shared" ref="O308:O322" si="96">+MAX(K308:N308)</f>
        <v>114.7405758</v>
      </c>
      <c r="P308" s="260">
        <f t="shared" ref="P308:P322" si="97">+SUM(K308:N308)</f>
        <v>410.82359375999999</v>
      </c>
      <c r="Q308" s="261">
        <f>'LK 25'!D3</f>
        <v>139.88999999999999</v>
      </c>
      <c r="R308" s="262">
        <f>0.81*3</f>
        <v>2.4300000000000002</v>
      </c>
    </row>
    <row r="309" spans="2:18" x14ac:dyDescent="0.25">
      <c r="B309" s="254">
        <v>301</v>
      </c>
      <c r="C309" s="267" t="s">
        <v>492</v>
      </c>
      <c r="D309" s="256" t="str">
        <f t="shared" ref="D309:D322" si="98">+C309</f>
        <v>LK.25.2</v>
      </c>
      <c r="E309" s="256" t="s">
        <v>953</v>
      </c>
      <c r="F309" s="257">
        <v>4</v>
      </c>
      <c r="G309" s="305"/>
      <c r="H309" s="258" t="s">
        <v>664</v>
      </c>
      <c r="I309" s="258" t="s">
        <v>665</v>
      </c>
      <c r="J309" s="258" t="s">
        <v>681</v>
      </c>
      <c r="K309" s="259">
        <f>'LK 25'!F4</f>
        <v>68.191100000000006</v>
      </c>
      <c r="L309" s="259">
        <f>'LK 25'!G4</f>
        <v>70</v>
      </c>
      <c r="M309" s="259">
        <f>'LK 25'!H4</f>
        <v>70</v>
      </c>
      <c r="N309" s="259">
        <f>'LK 25'!I4</f>
        <v>41.475000000000001</v>
      </c>
      <c r="O309" s="260">
        <f t="shared" si="96"/>
        <v>70</v>
      </c>
      <c r="P309" s="260">
        <f t="shared" si="97"/>
        <v>249.6661</v>
      </c>
      <c r="Q309" s="261">
        <f>'LK 25'!D4</f>
        <v>80</v>
      </c>
      <c r="R309" s="262">
        <f t="shared" ref="R309:R322" si="99">0.81*3</f>
        <v>2.4300000000000002</v>
      </c>
    </row>
    <row r="310" spans="2:18" x14ac:dyDescent="0.25">
      <c r="B310" s="254">
        <v>302</v>
      </c>
      <c r="C310" s="267" t="s">
        <v>493</v>
      </c>
      <c r="D310" s="256" t="str">
        <f t="shared" si="98"/>
        <v>LK.25.3</v>
      </c>
      <c r="E310" s="256" t="s">
        <v>954</v>
      </c>
      <c r="F310" s="257">
        <v>4</v>
      </c>
      <c r="G310" s="305"/>
      <c r="H310" s="258" t="s">
        <v>664</v>
      </c>
      <c r="I310" s="258" t="s">
        <v>665</v>
      </c>
      <c r="J310" s="258" t="s">
        <v>681</v>
      </c>
      <c r="K310" s="259">
        <f>'LK 25'!F5</f>
        <v>68.191100000000006</v>
      </c>
      <c r="L310" s="259">
        <f>'LK 25'!G5</f>
        <v>70</v>
      </c>
      <c r="M310" s="259">
        <f>'LK 25'!H5</f>
        <v>70</v>
      </c>
      <c r="N310" s="259">
        <f>'LK 25'!I5</f>
        <v>41.475000000000001</v>
      </c>
      <c r="O310" s="260">
        <f t="shared" si="96"/>
        <v>70</v>
      </c>
      <c r="P310" s="260">
        <f t="shared" si="97"/>
        <v>249.6661</v>
      </c>
      <c r="Q310" s="261">
        <f>'LK 25'!D5</f>
        <v>80</v>
      </c>
      <c r="R310" s="262">
        <f t="shared" si="99"/>
        <v>2.4300000000000002</v>
      </c>
    </row>
    <row r="311" spans="2:18" x14ac:dyDescent="0.25">
      <c r="B311" s="254">
        <v>303</v>
      </c>
      <c r="C311" s="267" t="s">
        <v>494</v>
      </c>
      <c r="D311" s="256" t="str">
        <f t="shared" si="98"/>
        <v>LK.25.4</v>
      </c>
      <c r="E311" s="256" t="s">
        <v>955</v>
      </c>
      <c r="F311" s="257">
        <v>4</v>
      </c>
      <c r="G311" s="305"/>
      <c r="H311" s="258" t="s">
        <v>664</v>
      </c>
      <c r="I311" s="258" t="s">
        <v>665</v>
      </c>
      <c r="J311" s="258" t="s">
        <v>681</v>
      </c>
      <c r="K311" s="259">
        <f>'LK 25'!F6</f>
        <v>68.191100000000006</v>
      </c>
      <c r="L311" s="259">
        <f>'LK 25'!G6</f>
        <v>70</v>
      </c>
      <c r="M311" s="259">
        <f>'LK 25'!H6</f>
        <v>70</v>
      </c>
      <c r="N311" s="259">
        <f>'LK 25'!I6</f>
        <v>36.905500000000004</v>
      </c>
      <c r="O311" s="260">
        <f t="shared" si="96"/>
        <v>70</v>
      </c>
      <c r="P311" s="260">
        <f t="shared" si="97"/>
        <v>245.09660000000002</v>
      </c>
      <c r="Q311" s="261">
        <f>'LK 25'!D6</f>
        <v>80</v>
      </c>
      <c r="R311" s="262">
        <f t="shared" si="99"/>
        <v>2.4300000000000002</v>
      </c>
    </row>
    <row r="312" spans="2:18" x14ac:dyDescent="0.25">
      <c r="B312" s="254">
        <v>304</v>
      </c>
      <c r="C312" s="267" t="s">
        <v>495</v>
      </c>
      <c r="D312" s="256" t="str">
        <f t="shared" si="98"/>
        <v>LK.25.5</v>
      </c>
      <c r="E312" s="256" t="s">
        <v>956</v>
      </c>
      <c r="F312" s="257">
        <v>4</v>
      </c>
      <c r="G312" s="305"/>
      <c r="H312" s="258" t="s">
        <v>664</v>
      </c>
      <c r="I312" s="258" t="s">
        <v>665</v>
      </c>
      <c r="J312" s="258" t="s">
        <v>681</v>
      </c>
      <c r="K312" s="259">
        <f>'LK 25'!F7</f>
        <v>68.191100000000006</v>
      </c>
      <c r="L312" s="259">
        <f>'LK 25'!G7</f>
        <v>70</v>
      </c>
      <c r="M312" s="259">
        <f>'LK 25'!H7</f>
        <v>70</v>
      </c>
      <c r="N312" s="259">
        <f>'LK 25'!I7</f>
        <v>36.919750000000001</v>
      </c>
      <c r="O312" s="260">
        <f t="shared" si="96"/>
        <v>70</v>
      </c>
      <c r="P312" s="260">
        <f t="shared" si="97"/>
        <v>245.11085</v>
      </c>
      <c r="Q312" s="261">
        <f>'LK 25'!D7</f>
        <v>80</v>
      </c>
      <c r="R312" s="262">
        <f t="shared" si="99"/>
        <v>2.4300000000000002</v>
      </c>
    </row>
    <row r="313" spans="2:18" x14ac:dyDescent="0.25">
      <c r="B313" s="254">
        <v>305</v>
      </c>
      <c r="C313" s="267" t="s">
        <v>496</v>
      </c>
      <c r="D313" s="256" t="str">
        <f t="shared" si="98"/>
        <v>LK.25.6</v>
      </c>
      <c r="E313" s="256" t="s">
        <v>957</v>
      </c>
      <c r="F313" s="257">
        <v>4</v>
      </c>
      <c r="G313" s="305"/>
      <c r="H313" s="258" t="s">
        <v>664</v>
      </c>
      <c r="I313" s="258" t="s">
        <v>662</v>
      </c>
      <c r="J313" s="258" t="s">
        <v>681</v>
      </c>
      <c r="K313" s="259">
        <f>'LK 25'!F8</f>
        <v>68.191100000000006</v>
      </c>
      <c r="L313" s="259">
        <f>'LK 25'!G8</f>
        <v>70</v>
      </c>
      <c r="M313" s="259">
        <f>'LK 25'!H8</f>
        <v>70</v>
      </c>
      <c r="N313" s="259">
        <f>'LK 25'!I8</f>
        <v>41.475000000000001</v>
      </c>
      <c r="O313" s="260">
        <f t="shared" si="96"/>
        <v>70</v>
      </c>
      <c r="P313" s="260">
        <f t="shared" si="97"/>
        <v>249.6661</v>
      </c>
      <c r="Q313" s="261">
        <f>'LK 25'!D8</f>
        <v>80</v>
      </c>
      <c r="R313" s="262">
        <f t="shared" si="99"/>
        <v>2.4300000000000002</v>
      </c>
    </row>
    <row r="314" spans="2:18" x14ac:dyDescent="0.25">
      <c r="B314" s="254">
        <v>306</v>
      </c>
      <c r="C314" s="267" t="s">
        <v>497</v>
      </c>
      <c r="D314" s="256" t="str">
        <f t="shared" si="98"/>
        <v>LK.25.7</v>
      </c>
      <c r="E314" s="256" t="s">
        <v>958</v>
      </c>
      <c r="F314" s="257">
        <v>4</v>
      </c>
      <c r="G314" s="305"/>
      <c r="H314" s="258" t="s">
        <v>661</v>
      </c>
      <c r="I314" s="258" t="s">
        <v>662</v>
      </c>
      <c r="J314" s="258" t="s">
        <v>681</v>
      </c>
      <c r="K314" s="259">
        <f>'LK 25'!F9</f>
        <v>68.409899999999993</v>
      </c>
      <c r="L314" s="259">
        <f>'LK 25'!G9</f>
        <v>70</v>
      </c>
      <c r="M314" s="259">
        <f>'LK 25'!H9</f>
        <v>70</v>
      </c>
      <c r="N314" s="259">
        <f>'LK 25'!I9</f>
        <v>36.809824999999996</v>
      </c>
      <c r="O314" s="260">
        <f t="shared" si="96"/>
        <v>70</v>
      </c>
      <c r="P314" s="260">
        <f t="shared" si="97"/>
        <v>245.21972499999998</v>
      </c>
      <c r="Q314" s="261">
        <f>'LK 25'!D9</f>
        <v>112</v>
      </c>
      <c r="R314" s="262">
        <f t="shared" si="99"/>
        <v>2.4300000000000002</v>
      </c>
    </row>
    <row r="315" spans="2:18" x14ac:dyDescent="0.25">
      <c r="B315" s="254">
        <v>307</v>
      </c>
      <c r="C315" s="267" t="s">
        <v>498</v>
      </c>
      <c r="D315" s="256" t="str">
        <f t="shared" si="98"/>
        <v>LK.25.8</v>
      </c>
      <c r="E315" s="256" t="s">
        <v>959</v>
      </c>
      <c r="F315" s="257">
        <v>4</v>
      </c>
      <c r="G315" s="305" t="s">
        <v>1127</v>
      </c>
      <c r="H315" s="258" t="s">
        <v>661</v>
      </c>
      <c r="I315" s="258" t="s">
        <v>662</v>
      </c>
      <c r="J315" s="258" t="s">
        <v>663</v>
      </c>
      <c r="K315" s="259">
        <f>'LK 25'!F10</f>
        <v>52.681750000000001</v>
      </c>
      <c r="L315" s="259">
        <f>'LK 25'!G10</f>
        <v>54</v>
      </c>
      <c r="M315" s="259">
        <f>'LK 25'!H10</f>
        <v>54</v>
      </c>
      <c r="N315" s="259">
        <f>'LK 25'!I10</f>
        <v>27.855</v>
      </c>
      <c r="O315" s="260">
        <f t="shared" si="96"/>
        <v>54</v>
      </c>
      <c r="P315" s="260">
        <f t="shared" si="97"/>
        <v>188.53674999999998</v>
      </c>
      <c r="Q315" s="261">
        <f>'LK 25'!D10</f>
        <v>91</v>
      </c>
      <c r="R315" s="262">
        <f t="shared" si="99"/>
        <v>2.4300000000000002</v>
      </c>
    </row>
    <row r="316" spans="2:18" x14ac:dyDescent="0.25">
      <c r="B316" s="254">
        <v>308</v>
      </c>
      <c r="C316" s="267" t="s">
        <v>499</v>
      </c>
      <c r="D316" s="256" t="str">
        <f t="shared" si="98"/>
        <v>LK.25.9</v>
      </c>
      <c r="E316" s="256" t="s">
        <v>961</v>
      </c>
      <c r="F316" s="257">
        <v>4</v>
      </c>
      <c r="G316" s="305"/>
      <c r="H316" s="258" t="s">
        <v>664</v>
      </c>
      <c r="I316" s="258" t="s">
        <v>665</v>
      </c>
      <c r="J316" s="258" t="s">
        <v>663</v>
      </c>
      <c r="K316" s="259">
        <f>'LK 25'!F11</f>
        <v>52.445599999999999</v>
      </c>
      <c r="L316" s="259">
        <f>'LK 25'!G11</f>
        <v>54</v>
      </c>
      <c r="M316" s="259">
        <f>'LK 25'!H11</f>
        <v>54</v>
      </c>
      <c r="N316" s="259">
        <f>'LK 25'!I11</f>
        <v>32.130000000000003</v>
      </c>
      <c r="O316" s="260">
        <f t="shared" si="96"/>
        <v>54</v>
      </c>
      <c r="P316" s="260">
        <f t="shared" si="97"/>
        <v>192.57560000000001</v>
      </c>
      <c r="Q316" s="261">
        <f>'LK 25'!D11</f>
        <v>63</v>
      </c>
      <c r="R316" s="262">
        <f t="shared" si="99"/>
        <v>2.4300000000000002</v>
      </c>
    </row>
    <row r="317" spans="2:18" x14ac:dyDescent="0.25">
      <c r="B317" s="254">
        <v>309</v>
      </c>
      <c r="C317" s="267" t="s">
        <v>500</v>
      </c>
      <c r="D317" s="256" t="str">
        <f t="shared" si="98"/>
        <v>LK.25.10</v>
      </c>
      <c r="E317" s="256" t="s">
        <v>962</v>
      </c>
      <c r="F317" s="257">
        <v>4</v>
      </c>
      <c r="G317" s="305"/>
      <c r="H317" s="258" t="s">
        <v>664</v>
      </c>
      <c r="I317" s="258" t="s">
        <v>665</v>
      </c>
      <c r="J317" s="258" t="s">
        <v>663</v>
      </c>
      <c r="K317" s="259">
        <f>'LK 25'!F12</f>
        <v>52.445599999999999</v>
      </c>
      <c r="L317" s="259">
        <f>'LK 25'!G12</f>
        <v>54</v>
      </c>
      <c r="M317" s="259">
        <f>'LK 25'!H12</f>
        <v>54</v>
      </c>
      <c r="N317" s="259">
        <f>'LK 25'!I12</f>
        <v>32.130000000000003</v>
      </c>
      <c r="O317" s="260">
        <f t="shared" si="96"/>
        <v>54</v>
      </c>
      <c r="P317" s="260">
        <f t="shared" si="97"/>
        <v>192.57560000000001</v>
      </c>
      <c r="Q317" s="261">
        <f>'LK 25'!D12</f>
        <v>63</v>
      </c>
      <c r="R317" s="262">
        <f t="shared" si="99"/>
        <v>2.4300000000000002</v>
      </c>
    </row>
    <row r="318" spans="2:18" x14ac:dyDescent="0.25">
      <c r="B318" s="254">
        <v>310</v>
      </c>
      <c r="C318" s="267" t="s">
        <v>501</v>
      </c>
      <c r="D318" s="256" t="str">
        <f t="shared" si="98"/>
        <v>LK.25.11</v>
      </c>
      <c r="E318" s="256" t="s">
        <v>963</v>
      </c>
      <c r="F318" s="257">
        <v>4</v>
      </c>
      <c r="G318" s="305"/>
      <c r="H318" s="258" t="s">
        <v>664</v>
      </c>
      <c r="I318" s="258" t="s">
        <v>662</v>
      </c>
      <c r="J318" s="258" t="s">
        <v>663</v>
      </c>
      <c r="K318" s="259">
        <f>'LK 25'!F13</f>
        <v>52.445599999999999</v>
      </c>
      <c r="L318" s="259">
        <f>'LK 25'!G13</f>
        <v>54</v>
      </c>
      <c r="M318" s="259">
        <f>'LK 25'!H13</f>
        <v>54</v>
      </c>
      <c r="N318" s="259">
        <f>'LK 25'!I13</f>
        <v>28.040624999999999</v>
      </c>
      <c r="O318" s="260">
        <f t="shared" si="96"/>
        <v>54</v>
      </c>
      <c r="P318" s="260">
        <f t="shared" si="97"/>
        <v>188.48622500000002</v>
      </c>
      <c r="Q318" s="261">
        <f>'LK 25'!D13</f>
        <v>63</v>
      </c>
      <c r="R318" s="262">
        <f t="shared" si="99"/>
        <v>2.4300000000000002</v>
      </c>
    </row>
    <row r="319" spans="2:18" x14ac:dyDescent="0.25">
      <c r="B319" s="254">
        <v>311</v>
      </c>
      <c r="C319" s="267" t="s">
        <v>502</v>
      </c>
      <c r="D319" s="256" t="str">
        <f t="shared" si="98"/>
        <v>LK.25.12</v>
      </c>
      <c r="E319" s="256" t="s">
        <v>964</v>
      </c>
      <c r="F319" s="257">
        <v>4</v>
      </c>
      <c r="G319" s="305"/>
      <c r="H319" s="258" t="s">
        <v>664</v>
      </c>
      <c r="I319" s="258" t="s">
        <v>683</v>
      </c>
      <c r="J319" s="258" t="s">
        <v>663</v>
      </c>
      <c r="K319" s="259">
        <f>'LK 25'!F14</f>
        <v>52.445599999999999</v>
      </c>
      <c r="L319" s="259">
        <f>'LK 25'!G14</f>
        <v>54</v>
      </c>
      <c r="M319" s="259">
        <f>'LK 25'!H14</f>
        <v>54</v>
      </c>
      <c r="N319" s="259">
        <f>'LK 25'!I14</f>
        <v>28.040624999999999</v>
      </c>
      <c r="O319" s="260">
        <f t="shared" si="96"/>
        <v>54</v>
      </c>
      <c r="P319" s="260">
        <f t="shared" si="97"/>
        <v>188.48622500000002</v>
      </c>
      <c r="Q319" s="261">
        <f>'LK 25'!D14</f>
        <v>63</v>
      </c>
      <c r="R319" s="262">
        <f t="shared" si="99"/>
        <v>2.4300000000000002</v>
      </c>
    </row>
    <row r="320" spans="2:18" x14ac:dyDescent="0.25">
      <c r="B320" s="254">
        <v>312</v>
      </c>
      <c r="C320" s="267" t="s">
        <v>503</v>
      </c>
      <c r="D320" s="256" t="str">
        <f t="shared" si="98"/>
        <v>LK.25.13</v>
      </c>
      <c r="E320" s="256" t="s">
        <v>965</v>
      </c>
      <c r="F320" s="257">
        <v>4</v>
      </c>
      <c r="G320" s="305"/>
      <c r="H320" s="258" t="s">
        <v>664</v>
      </c>
      <c r="I320" s="258" t="s">
        <v>842</v>
      </c>
      <c r="J320" s="258" t="s">
        <v>663</v>
      </c>
      <c r="K320" s="259">
        <f>'LK 25'!F15</f>
        <v>52.445599999999999</v>
      </c>
      <c r="L320" s="259">
        <f>'LK 25'!G15</f>
        <v>54</v>
      </c>
      <c r="M320" s="259">
        <f>'LK 25'!H15</f>
        <v>54</v>
      </c>
      <c r="N320" s="259">
        <f>'LK 25'!I15</f>
        <v>32.130000000000003</v>
      </c>
      <c r="O320" s="260">
        <f t="shared" si="96"/>
        <v>54</v>
      </c>
      <c r="P320" s="260">
        <f t="shared" si="97"/>
        <v>192.57560000000001</v>
      </c>
      <c r="Q320" s="261">
        <f>'LK 25'!D15</f>
        <v>63</v>
      </c>
      <c r="R320" s="262">
        <f t="shared" si="99"/>
        <v>2.4300000000000002</v>
      </c>
    </row>
    <row r="321" spans="2:18" x14ac:dyDescent="0.25">
      <c r="B321" s="254">
        <v>313</v>
      </c>
      <c r="C321" s="267" t="s">
        <v>504</v>
      </c>
      <c r="D321" s="256" t="str">
        <f t="shared" si="98"/>
        <v>LK.25.14</v>
      </c>
      <c r="E321" s="256" t="s">
        <v>966</v>
      </c>
      <c r="F321" s="257">
        <v>4</v>
      </c>
      <c r="G321" s="305"/>
      <c r="H321" s="258" t="s">
        <v>664</v>
      </c>
      <c r="I321" s="258" t="s">
        <v>856</v>
      </c>
      <c r="J321" s="258" t="s">
        <v>663</v>
      </c>
      <c r="K321" s="259">
        <f>'LK 25'!F16</f>
        <v>52.445599999999999</v>
      </c>
      <c r="L321" s="259">
        <f>'LK 25'!G16</f>
        <v>54</v>
      </c>
      <c r="M321" s="259">
        <f>'LK 25'!H16</f>
        <v>54</v>
      </c>
      <c r="N321" s="259">
        <f>'LK 25'!I16</f>
        <v>32.130000000000003</v>
      </c>
      <c r="O321" s="260">
        <f t="shared" si="96"/>
        <v>54</v>
      </c>
      <c r="P321" s="260">
        <f t="shared" si="97"/>
        <v>192.57560000000001</v>
      </c>
      <c r="Q321" s="261">
        <f>'LK 25'!D16</f>
        <v>63</v>
      </c>
      <c r="R321" s="262">
        <f t="shared" si="99"/>
        <v>2.4300000000000002</v>
      </c>
    </row>
    <row r="322" spans="2:18" x14ac:dyDescent="0.25">
      <c r="B322" s="254">
        <v>314</v>
      </c>
      <c r="C322" s="267" t="s">
        <v>505</v>
      </c>
      <c r="D322" s="256" t="str">
        <f t="shared" si="98"/>
        <v>LK.25.15</v>
      </c>
      <c r="E322" s="256" t="s">
        <v>967</v>
      </c>
      <c r="F322" s="257">
        <v>4</v>
      </c>
      <c r="G322" s="305"/>
      <c r="H322" s="258" t="s">
        <v>661</v>
      </c>
      <c r="I322" s="258" t="s">
        <v>662</v>
      </c>
      <c r="J322" s="258" t="s">
        <v>663</v>
      </c>
      <c r="K322" s="259">
        <f>'LK 25'!F17</f>
        <v>79.044894659999997</v>
      </c>
      <c r="L322" s="259">
        <f>'LK 25'!G17</f>
        <v>85.271741719999994</v>
      </c>
      <c r="M322" s="259">
        <f>'LK 25'!H17</f>
        <v>85.271741719999994</v>
      </c>
      <c r="N322" s="259">
        <f>'LK 25'!I17</f>
        <v>54.373328469999997</v>
      </c>
      <c r="O322" s="260">
        <f t="shared" si="96"/>
        <v>85.271741719999994</v>
      </c>
      <c r="P322" s="260">
        <f t="shared" si="97"/>
        <v>303.96170656999999</v>
      </c>
      <c r="Q322" s="261">
        <f>'LK 25'!D17</f>
        <v>100.74</v>
      </c>
      <c r="R322" s="262">
        <f t="shared" si="99"/>
        <v>2.4300000000000002</v>
      </c>
    </row>
    <row r="323" spans="2:18" x14ac:dyDescent="0.25">
      <c r="B323" s="254">
        <v>315</v>
      </c>
      <c r="C323" s="337" t="s">
        <v>96</v>
      </c>
      <c r="D323" s="337"/>
      <c r="E323" s="337"/>
      <c r="F323" s="337"/>
      <c r="G323" s="263"/>
      <c r="H323" s="264"/>
      <c r="I323" s="264"/>
      <c r="J323" s="264"/>
      <c r="K323" s="265">
        <f>SUM(K324:K338)</f>
        <v>963.21238219999987</v>
      </c>
      <c r="L323" s="265">
        <f>SUM(L324:L338)</f>
        <v>999.26238219999993</v>
      </c>
      <c r="M323" s="265">
        <f>SUM(M324:M338)</f>
        <v>999.26238219999993</v>
      </c>
      <c r="N323" s="265">
        <f>SUM(N324:N338)</f>
        <v>577.76238220000005</v>
      </c>
      <c r="O323" s="265">
        <f>MAX(K323:N323)</f>
        <v>999.26238219999993</v>
      </c>
      <c r="P323" s="265">
        <f>SUM(P324:P338)</f>
        <v>3539.4995288</v>
      </c>
      <c r="Q323" s="266">
        <f>+SUM(Q324:Q338)</f>
        <v>1225.6600000000001</v>
      </c>
      <c r="R323" s="249">
        <f>+SUM(R324:R338)</f>
        <v>36.450000000000003</v>
      </c>
    </row>
    <row r="324" spans="2:18" x14ac:dyDescent="0.25">
      <c r="B324" s="254">
        <v>316</v>
      </c>
      <c r="C324" s="267" t="s">
        <v>506</v>
      </c>
      <c r="D324" s="256" t="str">
        <f>+C324</f>
        <v>LK.26.1</v>
      </c>
      <c r="E324" s="256" t="s">
        <v>969</v>
      </c>
      <c r="F324" s="257">
        <v>4</v>
      </c>
      <c r="G324" s="305" t="s">
        <v>1128</v>
      </c>
      <c r="H324" s="258" t="s">
        <v>661</v>
      </c>
      <c r="I324" s="258" t="s">
        <v>662</v>
      </c>
      <c r="J324" s="258" t="s">
        <v>681</v>
      </c>
      <c r="K324" s="259">
        <f>'LK 26'!F3</f>
        <v>107.71238219999999</v>
      </c>
      <c r="L324" s="259">
        <f>'LK 26'!G3</f>
        <v>115.96238219999999</v>
      </c>
      <c r="M324" s="259">
        <f>'LK 26'!H3</f>
        <v>115.96238219999999</v>
      </c>
      <c r="N324" s="259">
        <f>'LK 26'!I3</f>
        <v>75.962382199999993</v>
      </c>
      <c r="O324" s="260">
        <f t="shared" ref="O324:O338" si="100">+MAX(K324:N324)</f>
        <v>115.96238219999999</v>
      </c>
      <c r="P324" s="260">
        <f t="shared" ref="P324:P338" si="101">+SUM(K324:N324)</f>
        <v>415.59952879999997</v>
      </c>
      <c r="Q324" s="261">
        <f>'LK 26'!D3</f>
        <v>142.16999999999999</v>
      </c>
      <c r="R324" s="262">
        <f>0.81*3</f>
        <v>2.4300000000000002</v>
      </c>
    </row>
    <row r="325" spans="2:18" x14ac:dyDescent="0.25">
      <c r="B325" s="254">
        <v>317</v>
      </c>
      <c r="C325" s="267" t="s">
        <v>507</v>
      </c>
      <c r="D325" s="256" t="str">
        <f t="shared" ref="D325:D338" si="102">+C325</f>
        <v>LK.26.2</v>
      </c>
      <c r="E325" s="256" t="s">
        <v>960</v>
      </c>
      <c r="F325" s="257">
        <v>4</v>
      </c>
      <c r="G325" s="305"/>
      <c r="H325" s="258" t="s">
        <v>664</v>
      </c>
      <c r="I325" s="258" t="s">
        <v>665</v>
      </c>
      <c r="J325" s="258" t="s">
        <v>681</v>
      </c>
      <c r="K325" s="259">
        <f>'LK 26'!F4</f>
        <v>68.2</v>
      </c>
      <c r="L325" s="259">
        <f>'LK 26'!G4</f>
        <v>70</v>
      </c>
      <c r="M325" s="259">
        <f>'LK 26'!H4</f>
        <v>70</v>
      </c>
      <c r="N325" s="259">
        <f>'LK 26'!I4</f>
        <v>41.5</v>
      </c>
      <c r="O325" s="260">
        <f t="shared" si="100"/>
        <v>70</v>
      </c>
      <c r="P325" s="260">
        <f t="shared" si="101"/>
        <v>249.7</v>
      </c>
      <c r="Q325" s="261">
        <f>'LK 26'!D4</f>
        <v>80</v>
      </c>
      <c r="R325" s="262">
        <f t="shared" ref="R325:R338" si="103">0.81*3</f>
        <v>2.4300000000000002</v>
      </c>
    </row>
    <row r="326" spans="2:18" x14ac:dyDescent="0.25">
      <c r="B326" s="254">
        <v>318</v>
      </c>
      <c r="C326" s="267" t="s">
        <v>508</v>
      </c>
      <c r="D326" s="256" t="str">
        <f t="shared" si="102"/>
        <v>LK.26.3</v>
      </c>
      <c r="E326" s="256" t="s">
        <v>970</v>
      </c>
      <c r="F326" s="257">
        <v>4</v>
      </c>
      <c r="G326" s="305"/>
      <c r="H326" s="258" t="s">
        <v>664</v>
      </c>
      <c r="I326" s="258" t="s">
        <v>665</v>
      </c>
      <c r="J326" s="258" t="s">
        <v>681</v>
      </c>
      <c r="K326" s="259">
        <f>'LK 26'!F5</f>
        <v>68.2</v>
      </c>
      <c r="L326" s="259">
        <f>'LK 26'!G5</f>
        <v>70</v>
      </c>
      <c r="M326" s="259">
        <f>'LK 26'!H5</f>
        <v>70</v>
      </c>
      <c r="N326" s="259">
        <f>'LK 26'!I5</f>
        <v>41.5</v>
      </c>
      <c r="O326" s="260">
        <f t="shared" si="100"/>
        <v>70</v>
      </c>
      <c r="P326" s="260">
        <f t="shared" si="101"/>
        <v>249.7</v>
      </c>
      <c r="Q326" s="261">
        <f>'LK 26'!D5</f>
        <v>80</v>
      </c>
      <c r="R326" s="262">
        <f t="shared" si="103"/>
        <v>2.4300000000000002</v>
      </c>
    </row>
    <row r="327" spans="2:18" x14ac:dyDescent="0.25">
      <c r="B327" s="254">
        <v>319</v>
      </c>
      <c r="C327" s="267" t="s">
        <v>509</v>
      </c>
      <c r="D327" s="256" t="str">
        <f t="shared" si="102"/>
        <v>LK.26.4</v>
      </c>
      <c r="E327" s="256" t="s">
        <v>971</v>
      </c>
      <c r="F327" s="257">
        <v>4</v>
      </c>
      <c r="G327" s="305"/>
      <c r="H327" s="258" t="s">
        <v>664</v>
      </c>
      <c r="I327" s="258" t="s">
        <v>665</v>
      </c>
      <c r="J327" s="258" t="s">
        <v>681</v>
      </c>
      <c r="K327" s="259">
        <f>'LK 26'!F6</f>
        <v>68.2</v>
      </c>
      <c r="L327" s="259">
        <f>'LK 26'!G6</f>
        <v>70</v>
      </c>
      <c r="M327" s="259">
        <f>'LK 26'!H6</f>
        <v>70</v>
      </c>
      <c r="N327" s="259">
        <f>'LK 26'!I6</f>
        <v>36.9</v>
      </c>
      <c r="O327" s="260">
        <f t="shared" si="100"/>
        <v>70</v>
      </c>
      <c r="P327" s="260">
        <f t="shared" si="101"/>
        <v>245.1</v>
      </c>
      <c r="Q327" s="261">
        <f>'LK 26'!D6</f>
        <v>80</v>
      </c>
      <c r="R327" s="262">
        <f t="shared" si="103"/>
        <v>2.4300000000000002</v>
      </c>
    </row>
    <row r="328" spans="2:18" x14ac:dyDescent="0.25">
      <c r="B328" s="254">
        <v>320</v>
      </c>
      <c r="C328" s="267" t="s">
        <v>510</v>
      </c>
      <c r="D328" s="256" t="str">
        <f t="shared" si="102"/>
        <v>LK.26.5</v>
      </c>
      <c r="E328" s="256" t="s">
        <v>972</v>
      </c>
      <c r="F328" s="257">
        <v>4</v>
      </c>
      <c r="G328" s="305"/>
      <c r="H328" s="258" t="s">
        <v>664</v>
      </c>
      <c r="I328" s="258" t="s">
        <v>665</v>
      </c>
      <c r="J328" s="258" t="s">
        <v>681</v>
      </c>
      <c r="K328" s="259">
        <f>'LK 26'!F7</f>
        <v>68.2</v>
      </c>
      <c r="L328" s="259">
        <f>'LK 26'!G7</f>
        <v>70</v>
      </c>
      <c r="M328" s="259">
        <f>'LK 26'!H7</f>
        <v>70</v>
      </c>
      <c r="N328" s="259">
        <f>'LK 26'!I7</f>
        <v>36.9</v>
      </c>
      <c r="O328" s="260">
        <f t="shared" si="100"/>
        <v>70</v>
      </c>
      <c r="P328" s="260">
        <f t="shared" si="101"/>
        <v>245.1</v>
      </c>
      <c r="Q328" s="261">
        <f>'LK 26'!D7</f>
        <v>80</v>
      </c>
      <c r="R328" s="262">
        <f t="shared" si="103"/>
        <v>2.4300000000000002</v>
      </c>
    </row>
    <row r="329" spans="2:18" x14ac:dyDescent="0.25">
      <c r="B329" s="254">
        <v>321</v>
      </c>
      <c r="C329" s="267" t="s">
        <v>511</v>
      </c>
      <c r="D329" s="256" t="str">
        <f t="shared" si="102"/>
        <v>LK.26.6</v>
      </c>
      <c r="E329" s="256" t="s">
        <v>973</v>
      </c>
      <c r="F329" s="257">
        <v>4</v>
      </c>
      <c r="G329" s="305"/>
      <c r="H329" s="258" t="s">
        <v>664</v>
      </c>
      <c r="I329" s="258" t="s">
        <v>662</v>
      </c>
      <c r="J329" s="258" t="s">
        <v>681</v>
      </c>
      <c r="K329" s="259">
        <f>'LK 26'!F8</f>
        <v>68.2</v>
      </c>
      <c r="L329" s="259">
        <f>'LK 26'!G8</f>
        <v>70</v>
      </c>
      <c r="M329" s="259">
        <f>'LK 26'!H8</f>
        <v>70</v>
      </c>
      <c r="N329" s="259">
        <f>'LK 26'!I8</f>
        <v>41.5</v>
      </c>
      <c r="O329" s="260">
        <f t="shared" si="100"/>
        <v>70</v>
      </c>
      <c r="P329" s="260">
        <f t="shared" si="101"/>
        <v>249.7</v>
      </c>
      <c r="Q329" s="261">
        <f>'LK 26'!D8</f>
        <v>80</v>
      </c>
      <c r="R329" s="262">
        <f t="shared" si="103"/>
        <v>2.4300000000000002</v>
      </c>
    </row>
    <row r="330" spans="2:18" x14ac:dyDescent="0.25">
      <c r="B330" s="254">
        <v>322</v>
      </c>
      <c r="C330" s="267" t="s">
        <v>512</v>
      </c>
      <c r="D330" s="256" t="str">
        <f t="shared" si="102"/>
        <v>LK.26.7</v>
      </c>
      <c r="E330" s="256" t="s">
        <v>974</v>
      </c>
      <c r="F330" s="257">
        <v>4</v>
      </c>
      <c r="G330" s="305"/>
      <c r="H330" s="258" t="s">
        <v>661</v>
      </c>
      <c r="I330" s="258" t="s">
        <v>662</v>
      </c>
      <c r="J330" s="258" t="s">
        <v>681</v>
      </c>
      <c r="K330" s="259">
        <f>'LK 26'!F9</f>
        <v>68.400000000000006</v>
      </c>
      <c r="L330" s="259">
        <f>'LK 26'!G9</f>
        <v>70</v>
      </c>
      <c r="M330" s="259">
        <f>'LK 26'!H9</f>
        <v>70</v>
      </c>
      <c r="N330" s="259">
        <f>'LK 26'!I9</f>
        <v>36.799999999999997</v>
      </c>
      <c r="O330" s="260">
        <f t="shared" si="100"/>
        <v>70</v>
      </c>
      <c r="P330" s="260">
        <f t="shared" si="101"/>
        <v>245.2</v>
      </c>
      <c r="Q330" s="261">
        <f>'LK 26'!D9</f>
        <v>112</v>
      </c>
      <c r="R330" s="262">
        <f t="shared" si="103"/>
        <v>2.4300000000000002</v>
      </c>
    </row>
    <row r="331" spans="2:18" x14ac:dyDescent="0.25">
      <c r="B331" s="254">
        <v>323</v>
      </c>
      <c r="C331" s="267" t="s">
        <v>513</v>
      </c>
      <c r="D331" s="256" t="str">
        <f t="shared" si="102"/>
        <v>LK.26.8</v>
      </c>
      <c r="E331" s="256" t="s">
        <v>976</v>
      </c>
      <c r="F331" s="257">
        <v>4</v>
      </c>
      <c r="G331" s="305" t="s">
        <v>1129</v>
      </c>
      <c r="H331" s="258" t="s">
        <v>661</v>
      </c>
      <c r="I331" s="258" t="s">
        <v>662</v>
      </c>
      <c r="J331" s="258" t="s">
        <v>663</v>
      </c>
      <c r="K331" s="259">
        <f>'LK 26'!F10</f>
        <v>52.7</v>
      </c>
      <c r="L331" s="259">
        <f>'LK 26'!G10</f>
        <v>54</v>
      </c>
      <c r="M331" s="259">
        <f>'LK 26'!H10</f>
        <v>54</v>
      </c>
      <c r="N331" s="259">
        <f>'LK 26'!I10</f>
        <v>27.9</v>
      </c>
      <c r="O331" s="260">
        <f t="shared" si="100"/>
        <v>54</v>
      </c>
      <c r="P331" s="260">
        <f t="shared" si="101"/>
        <v>188.6</v>
      </c>
      <c r="Q331" s="261">
        <f>'LK 26'!D10</f>
        <v>91</v>
      </c>
      <c r="R331" s="262">
        <f t="shared" si="103"/>
        <v>2.4300000000000002</v>
      </c>
    </row>
    <row r="332" spans="2:18" x14ac:dyDescent="0.25">
      <c r="B332" s="254">
        <v>324</v>
      </c>
      <c r="C332" s="267" t="s">
        <v>514</v>
      </c>
      <c r="D332" s="256" t="str">
        <f t="shared" si="102"/>
        <v>LK.26.9</v>
      </c>
      <c r="E332" s="256" t="s">
        <v>978</v>
      </c>
      <c r="F332" s="257">
        <v>4</v>
      </c>
      <c r="G332" s="305"/>
      <c r="H332" s="258" t="s">
        <v>664</v>
      </c>
      <c r="I332" s="258" t="s">
        <v>665</v>
      </c>
      <c r="J332" s="258" t="s">
        <v>663</v>
      </c>
      <c r="K332" s="259">
        <f>'LK 26'!F11</f>
        <v>52.4</v>
      </c>
      <c r="L332" s="259">
        <f>'LK 26'!G11</f>
        <v>54</v>
      </c>
      <c r="M332" s="259">
        <f>'LK 26'!H11</f>
        <v>54</v>
      </c>
      <c r="N332" s="259">
        <f>'LK 26'!I11</f>
        <v>32.1</v>
      </c>
      <c r="O332" s="260">
        <f t="shared" si="100"/>
        <v>54</v>
      </c>
      <c r="P332" s="260">
        <f t="shared" si="101"/>
        <v>192.5</v>
      </c>
      <c r="Q332" s="261">
        <f>'LK 26'!D11</f>
        <v>63</v>
      </c>
      <c r="R332" s="262">
        <f t="shared" si="103"/>
        <v>2.4300000000000002</v>
      </c>
    </row>
    <row r="333" spans="2:18" x14ac:dyDescent="0.25">
      <c r="B333" s="254">
        <v>325</v>
      </c>
      <c r="C333" s="267" t="s">
        <v>515</v>
      </c>
      <c r="D333" s="256" t="str">
        <f t="shared" si="102"/>
        <v>LK.26.10</v>
      </c>
      <c r="E333" s="256" t="s">
        <v>979</v>
      </c>
      <c r="F333" s="257">
        <v>4</v>
      </c>
      <c r="G333" s="305"/>
      <c r="H333" s="258" t="s">
        <v>664</v>
      </c>
      <c r="I333" s="258" t="s">
        <v>665</v>
      </c>
      <c r="J333" s="258" t="s">
        <v>663</v>
      </c>
      <c r="K333" s="259">
        <f>'LK 26'!F12</f>
        <v>52.4</v>
      </c>
      <c r="L333" s="259">
        <f>'LK 26'!G12</f>
        <v>54</v>
      </c>
      <c r="M333" s="259">
        <f>'LK 26'!H12</f>
        <v>54</v>
      </c>
      <c r="N333" s="259">
        <f>'LK 26'!I12</f>
        <v>32.1</v>
      </c>
      <c r="O333" s="260">
        <f t="shared" si="100"/>
        <v>54</v>
      </c>
      <c r="P333" s="260">
        <f t="shared" si="101"/>
        <v>192.5</v>
      </c>
      <c r="Q333" s="261">
        <f>'LK 26'!D12</f>
        <v>63</v>
      </c>
      <c r="R333" s="262">
        <f t="shared" si="103"/>
        <v>2.4300000000000002</v>
      </c>
    </row>
    <row r="334" spans="2:18" x14ac:dyDescent="0.25">
      <c r="B334" s="254">
        <v>326</v>
      </c>
      <c r="C334" s="267" t="s">
        <v>516</v>
      </c>
      <c r="D334" s="256" t="str">
        <f t="shared" si="102"/>
        <v>LK.26.11</v>
      </c>
      <c r="E334" s="256" t="s">
        <v>980</v>
      </c>
      <c r="F334" s="257">
        <v>4</v>
      </c>
      <c r="G334" s="305"/>
      <c r="H334" s="258" t="s">
        <v>664</v>
      </c>
      <c r="I334" s="258" t="s">
        <v>662</v>
      </c>
      <c r="J334" s="258" t="s">
        <v>663</v>
      </c>
      <c r="K334" s="259">
        <f>'LK 26'!F13</f>
        <v>52.4</v>
      </c>
      <c r="L334" s="259">
        <f>'LK 26'!G13</f>
        <v>54</v>
      </c>
      <c r="M334" s="259">
        <f>'LK 26'!H13</f>
        <v>54</v>
      </c>
      <c r="N334" s="259">
        <f>'LK 26'!I13</f>
        <v>28</v>
      </c>
      <c r="O334" s="260">
        <f t="shared" si="100"/>
        <v>54</v>
      </c>
      <c r="P334" s="260">
        <f t="shared" si="101"/>
        <v>188.4</v>
      </c>
      <c r="Q334" s="261">
        <f>'LK 26'!D13</f>
        <v>63</v>
      </c>
      <c r="R334" s="262">
        <f t="shared" si="103"/>
        <v>2.4300000000000002</v>
      </c>
    </row>
    <row r="335" spans="2:18" x14ac:dyDescent="0.25">
      <c r="B335" s="254">
        <v>327</v>
      </c>
      <c r="C335" s="267" t="s">
        <v>517</v>
      </c>
      <c r="D335" s="256" t="str">
        <f t="shared" si="102"/>
        <v>LK.26.12</v>
      </c>
      <c r="E335" s="256" t="s">
        <v>981</v>
      </c>
      <c r="F335" s="257">
        <v>4</v>
      </c>
      <c r="G335" s="305"/>
      <c r="H335" s="258" t="s">
        <v>664</v>
      </c>
      <c r="I335" s="258" t="s">
        <v>683</v>
      </c>
      <c r="J335" s="258" t="s">
        <v>663</v>
      </c>
      <c r="K335" s="259">
        <f>'LK 26'!F14</f>
        <v>52.4</v>
      </c>
      <c r="L335" s="259">
        <f>'LK 26'!G14</f>
        <v>54</v>
      </c>
      <c r="M335" s="259">
        <f>'LK 26'!H14</f>
        <v>54</v>
      </c>
      <c r="N335" s="259">
        <f>'LK 26'!I14</f>
        <v>28</v>
      </c>
      <c r="O335" s="260">
        <f t="shared" si="100"/>
        <v>54</v>
      </c>
      <c r="P335" s="260">
        <f t="shared" si="101"/>
        <v>188.4</v>
      </c>
      <c r="Q335" s="261">
        <f>'LK 26'!D14</f>
        <v>63</v>
      </c>
      <c r="R335" s="262">
        <f t="shared" si="103"/>
        <v>2.4300000000000002</v>
      </c>
    </row>
    <row r="336" spans="2:18" x14ac:dyDescent="0.25">
      <c r="B336" s="254">
        <v>328</v>
      </c>
      <c r="C336" s="267" t="s">
        <v>518</v>
      </c>
      <c r="D336" s="256" t="str">
        <f t="shared" si="102"/>
        <v>LK.26.13</v>
      </c>
      <c r="E336" s="256" t="s">
        <v>982</v>
      </c>
      <c r="F336" s="257">
        <v>4</v>
      </c>
      <c r="G336" s="305"/>
      <c r="H336" s="258" t="s">
        <v>664</v>
      </c>
      <c r="I336" s="258" t="s">
        <v>842</v>
      </c>
      <c r="J336" s="258" t="s">
        <v>663</v>
      </c>
      <c r="K336" s="259">
        <f>'LK 26'!F15</f>
        <v>52.4</v>
      </c>
      <c r="L336" s="259">
        <f>'LK 26'!G15</f>
        <v>54</v>
      </c>
      <c r="M336" s="259">
        <f>'LK 26'!H15</f>
        <v>54</v>
      </c>
      <c r="N336" s="259">
        <f>'LK 26'!I15</f>
        <v>32.1</v>
      </c>
      <c r="O336" s="260">
        <f t="shared" si="100"/>
        <v>54</v>
      </c>
      <c r="P336" s="260">
        <f t="shared" si="101"/>
        <v>192.5</v>
      </c>
      <c r="Q336" s="261">
        <f>'LK 26'!D15</f>
        <v>63</v>
      </c>
      <c r="R336" s="262">
        <f t="shared" si="103"/>
        <v>2.4300000000000002</v>
      </c>
    </row>
    <row r="337" spans="2:18" x14ac:dyDescent="0.25">
      <c r="B337" s="254">
        <v>329</v>
      </c>
      <c r="C337" s="267" t="s">
        <v>519</v>
      </c>
      <c r="D337" s="256" t="str">
        <f t="shared" si="102"/>
        <v>LK.26.14</v>
      </c>
      <c r="E337" s="256" t="s">
        <v>983</v>
      </c>
      <c r="F337" s="257">
        <v>4</v>
      </c>
      <c r="G337" s="305"/>
      <c r="H337" s="258" t="s">
        <v>664</v>
      </c>
      <c r="I337" s="258" t="s">
        <v>856</v>
      </c>
      <c r="J337" s="258" t="s">
        <v>663</v>
      </c>
      <c r="K337" s="259">
        <f>'LK 26'!F16</f>
        <v>52.4</v>
      </c>
      <c r="L337" s="259">
        <f>'LK 26'!G16</f>
        <v>54</v>
      </c>
      <c r="M337" s="259">
        <f>'LK 26'!H16</f>
        <v>54</v>
      </c>
      <c r="N337" s="259">
        <f>'LK 26'!I16</f>
        <v>32.1</v>
      </c>
      <c r="O337" s="260">
        <f t="shared" si="100"/>
        <v>54</v>
      </c>
      <c r="P337" s="260">
        <f t="shared" si="101"/>
        <v>192.5</v>
      </c>
      <c r="Q337" s="261">
        <f>'LK 26'!D16</f>
        <v>63</v>
      </c>
      <c r="R337" s="262">
        <f t="shared" si="103"/>
        <v>2.4300000000000002</v>
      </c>
    </row>
    <row r="338" spans="2:18" x14ac:dyDescent="0.25">
      <c r="B338" s="254">
        <v>330</v>
      </c>
      <c r="C338" s="267" t="s">
        <v>520</v>
      </c>
      <c r="D338" s="256" t="str">
        <f t="shared" si="102"/>
        <v>LK.26.15</v>
      </c>
      <c r="E338" s="256" t="s">
        <v>984</v>
      </c>
      <c r="F338" s="257">
        <v>4</v>
      </c>
      <c r="G338" s="305"/>
      <c r="H338" s="258" t="s">
        <v>661</v>
      </c>
      <c r="I338" s="258" t="s">
        <v>662</v>
      </c>
      <c r="J338" s="258" t="s">
        <v>663</v>
      </c>
      <c r="K338" s="259">
        <f>'LK 26'!F17</f>
        <v>79</v>
      </c>
      <c r="L338" s="259">
        <f>'LK 26'!G17</f>
        <v>85.3</v>
      </c>
      <c r="M338" s="259">
        <f>'LK 26'!H17</f>
        <v>85.3</v>
      </c>
      <c r="N338" s="259">
        <f>'LK 26'!I17</f>
        <v>54.4</v>
      </c>
      <c r="O338" s="260">
        <f t="shared" si="100"/>
        <v>85.3</v>
      </c>
      <c r="P338" s="260">
        <f t="shared" si="101"/>
        <v>304</v>
      </c>
      <c r="Q338" s="261">
        <f>'LK 26'!D17</f>
        <v>102.49000000000001</v>
      </c>
      <c r="R338" s="262">
        <f t="shared" si="103"/>
        <v>2.4300000000000002</v>
      </c>
    </row>
    <row r="339" spans="2:18" x14ac:dyDescent="0.25">
      <c r="B339" s="254">
        <v>331</v>
      </c>
      <c r="C339" s="337" t="s">
        <v>99</v>
      </c>
      <c r="D339" s="337"/>
      <c r="E339" s="337"/>
      <c r="F339" s="337"/>
      <c r="G339" s="263"/>
      <c r="H339" s="264"/>
      <c r="I339" s="264"/>
      <c r="J339" s="264"/>
      <c r="K339" s="265">
        <f>SUM(K340:K357)</f>
        <v>804.34535074000041</v>
      </c>
      <c r="L339" s="265">
        <f>SUM(L340:L357)</f>
        <v>840.23000000000025</v>
      </c>
      <c r="M339" s="265">
        <f>SUM(M340:M357)</f>
        <v>840.23000000000025</v>
      </c>
      <c r="N339" s="265">
        <f>SUM(N340:N357)</f>
        <v>560.61926674999995</v>
      </c>
      <c r="O339" s="265">
        <f>MAX(K339:N339)</f>
        <v>840.23000000000025</v>
      </c>
      <c r="P339" s="265">
        <f>SUM(P340:P357)</f>
        <v>3045.4246174899995</v>
      </c>
      <c r="Q339" s="266">
        <f>+SUM(Q340:Q357)</f>
        <v>1065.4163636363639</v>
      </c>
      <c r="R339" s="249">
        <f>+SUM(R340:R357)</f>
        <v>43.74</v>
      </c>
    </row>
    <row r="340" spans="2:18" x14ac:dyDescent="0.25">
      <c r="B340" s="254">
        <v>332</v>
      </c>
      <c r="C340" s="267" t="s">
        <v>521</v>
      </c>
      <c r="D340" s="256" t="str">
        <f>+C340</f>
        <v>LK.27.1</v>
      </c>
      <c r="E340" s="256" t="s">
        <v>987</v>
      </c>
      <c r="F340" s="257">
        <v>4</v>
      </c>
      <c r="G340" s="305" t="s">
        <v>1130</v>
      </c>
      <c r="H340" s="258" t="s">
        <v>661</v>
      </c>
      <c r="I340" s="258" t="s">
        <v>662</v>
      </c>
      <c r="J340" s="258" t="s">
        <v>681</v>
      </c>
      <c r="K340" s="259">
        <f>'LK 27'!F3</f>
        <v>74.546725370000004</v>
      </c>
      <c r="L340" s="259">
        <f>'LK 27'!G3</f>
        <v>80.5</v>
      </c>
      <c r="M340" s="259">
        <f>'LK 27'!H3</f>
        <v>80.5</v>
      </c>
      <c r="N340" s="259">
        <f>'LK 27'!I3</f>
        <v>53.342053559999997</v>
      </c>
      <c r="O340" s="260">
        <f t="shared" ref="O340:O357" si="104">+MAX(K340:N340)</f>
        <v>80.5</v>
      </c>
      <c r="P340" s="260">
        <f t="shared" ref="P340:P357" si="105">+SUM(K340:N340)</f>
        <v>288.88877893</v>
      </c>
      <c r="Q340" s="261">
        <f>'LK 27'!D3</f>
        <v>97.636363636363626</v>
      </c>
      <c r="R340" s="262">
        <f>0.81*3</f>
        <v>2.4300000000000002</v>
      </c>
    </row>
    <row r="341" spans="2:18" x14ac:dyDescent="0.25">
      <c r="B341" s="254">
        <v>333</v>
      </c>
      <c r="C341" s="267" t="s">
        <v>522</v>
      </c>
      <c r="D341" s="256" t="str">
        <f t="shared" ref="D341:D357" si="106">+C341</f>
        <v>LK.27.2</v>
      </c>
      <c r="E341" s="256" t="s">
        <v>988</v>
      </c>
      <c r="F341" s="257">
        <v>4</v>
      </c>
      <c r="G341" s="305"/>
      <c r="H341" s="258" t="s">
        <v>664</v>
      </c>
      <c r="I341" s="258" t="s">
        <v>665</v>
      </c>
      <c r="J341" s="258" t="s">
        <v>681</v>
      </c>
      <c r="K341" s="259">
        <f>'LK 27'!F4</f>
        <v>43.445599999999999</v>
      </c>
      <c r="L341" s="259">
        <f>'LK 27'!G4</f>
        <v>45</v>
      </c>
      <c r="M341" s="259">
        <f>'LK 27'!H4</f>
        <v>45</v>
      </c>
      <c r="N341" s="259">
        <f>'LK 27'!I4</f>
        <v>30.892499999999998</v>
      </c>
      <c r="O341" s="260">
        <f t="shared" si="104"/>
        <v>45</v>
      </c>
      <c r="P341" s="260">
        <f t="shared" si="105"/>
        <v>164.3381</v>
      </c>
      <c r="Q341" s="261">
        <f>'LK 27'!D4</f>
        <v>54</v>
      </c>
      <c r="R341" s="262">
        <f t="shared" ref="R341:R357" si="107">0.81*3</f>
        <v>2.4300000000000002</v>
      </c>
    </row>
    <row r="342" spans="2:18" x14ac:dyDescent="0.25">
      <c r="B342" s="254">
        <v>334</v>
      </c>
      <c r="C342" s="267" t="s">
        <v>523</v>
      </c>
      <c r="D342" s="256" t="str">
        <f t="shared" si="106"/>
        <v>LK.27.3</v>
      </c>
      <c r="E342" s="256" t="s">
        <v>989</v>
      </c>
      <c r="F342" s="257">
        <v>4</v>
      </c>
      <c r="G342" s="305"/>
      <c r="H342" s="258" t="s">
        <v>664</v>
      </c>
      <c r="I342" s="258" t="s">
        <v>665</v>
      </c>
      <c r="J342" s="258" t="s">
        <v>681</v>
      </c>
      <c r="K342" s="259">
        <f>'LK 27'!F5</f>
        <v>43.445599999999999</v>
      </c>
      <c r="L342" s="259">
        <f>'LK 27'!G5</f>
        <v>45</v>
      </c>
      <c r="M342" s="259">
        <f>'LK 27'!H5</f>
        <v>45</v>
      </c>
      <c r="N342" s="259">
        <f>'LK 27'!I5</f>
        <v>30.892499999999998</v>
      </c>
      <c r="O342" s="260">
        <f t="shared" si="104"/>
        <v>45</v>
      </c>
      <c r="P342" s="260">
        <f t="shared" si="105"/>
        <v>164.3381</v>
      </c>
      <c r="Q342" s="261">
        <f>'LK 27'!D5</f>
        <v>54</v>
      </c>
      <c r="R342" s="262">
        <f t="shared" si="107"/>
        <v>2.4300000000000002</v>
      </c>
    </row>
    <row r="343" spans="2:18" x14ac:dyDescent="0.25">
      <c r="B343" s="254">
        <v>335</v>
      </c>
      <c r="C343" s="267" t="s">
        <v>524</v>
      </c>
      <c r="D343" s="256" t="str">
        <f t="shared" si="106"/>
        <v>LK.27.4</v>
      </c>
      <c r="E343" s="256" t="s">
        <v>990</v>
      </c>
      <c r="F343" s="257">
        <v>4</v>
      </c>
      <c r="G343" s="305"/>
      <c r="H343" s="258" t="s">
        <v>664</v>
      </c>
      <c r="I343" s="258" t="s">
        <v>665</v>
      </c>
      <c r="J343" s="258" t="s">
        <v>681</v>
      </c>
      <c r="K343" s="259">
        <f>'LK 27'!F6</f>
        <v>43.445599999999999</v>
      </c>
      <c r="L343" s="259">
        <f>'LK 27'!G6</f>
        <v>45</v>
      </c>
      <c r="M343" s="259">
        <f>'LK 27'!H6</f>
        <v>45</v>
      </c>
      <c r="N343" s="259">
        <f>'LK 27'!I6</f>
        <v>26.812249999999999</v>
      </c>
      <c r="O343" s="260">
        <f t="shared" si="104"/>
        <v>45</v>
      </c>
      <c r="P343" s="260">
        <f t="shared" si="105"/>
        <v>160.25785000000002</v>
      </c>
      <c r="Q343" s="261">
        <f>'LK 27'!D6</f>
        <v>54</v>
      </c>
      <c r="R343" s="262">
        <f t="shared" si="107"/>
        <v>2.4300000000000002</v>
      </c>
    </row>
    <row r="344" spans="2:18" x14ac:dyDescent="0.25">
      <c r="B344" s="254">
        <v>336</v>
      </c>
      <c r="C344" s="267" t="s">
        <v>525</v>
      </c>
      <c r="D344" s="256" t="str">
        <f t="shared" si="106"/>
        <v>LK.27.5</v>
      </c>
      <c r="E344" s="256" t="s">
        <v>977</v>
      </c>
      <c r="F344" s="257">
        <v>4</v>
      </c>
      <c r="G344" s="305"/>
      <c r="H344" s="258" t="s">
        <v>664</v>
      </c>
      <c r="I344" s="258" t="s">
        <v>665</v>
      </c>
      <c r="J344" s="258" t="s">
        <v>681</v>
      </c>
      <c r="K344" s="259">
        <f>'LK 27'!F7</f>
        <v>43.445599999999999</v>
      </c>
      <c r="L344" s="259">
        <f>'LK 27'!G7</f>
        <v>45</v>
      </c>
      <c r="M344" s="259">
        <f>'LK 27'!H7</f>
        <v>45</v>
      </c>
      <c r="N344" s="259">
        <f>'LK 27'!I7</f>
        <v>26.812249999999999</v>
      </c>
      <c r="O344" s="260">
        <f t="shared" si="104"/>
        <v>45</v>
      </c>
      <c r="P344" s="260">
        <f t="shared" si="105"/>
        <v>160.25785000000002</v>
      </c>
      <c r="Q344" s="261">
        <f>'LK 27'!D7</f>
        <v>54</v>
      </c>
      <c r="R344" s="262">
        <f t="shared" si="107"/>
        <v>2.4300000000000002</v>
      </c>
    </row>
    <row r="345" spans="2:18" x14ac:dyDescent="0.25">
      <c r="B345" s="254">
        <v>337</v>
      </c>
      <c r="C345" s="267" t="s">
        <v>526</v>
      </c>
      <c r="D345" s="256" t="str">
        <f t="shared" si="106"/>
        <v>LK.27.6</v>
      </c>
      <c r="E345" s="256" t="s">
        <v>991</v>
      </c>
      <c r="F345" s="257">
        <v>4</v>
      </c>
      <c r="G345" s="305"/>
      <c r="H345" s="258" t="s">
        <v>664</v>
      </c>
      <c r="I345" s="258" t="s">
        <v>662</v>
      </c>
      <c r="J345" s="258" t="s">
        <v>681</v>
      </c>
      <c r="K345" s="259">
        <f>'LK 27'!F8</f>
        <v>43.445599999999999</v>
      </c>
      <c r="L345" s="259">
        <f>'LK 27'!G8</f>
        <v>45</v>
      </c>
      <c r="M345" s="259">
        <f>'LK 27'!H8</f>
        <v>45</v>
      </c>
      <c r="N345" s="259">
        <f>'LK 27'!I8</f>
        <v>30.892499999999998</v>
      </c>
      <c r="O345" s="260">
        <f t="shared" si="104"/>
        <v>45</v>
      </c>
      <c r="P345" s="260">
        <f t="shared" si="105"/>
        <v>164.3381</v>
      </c>
      <c r="Q345" s="261">
        <f>'LK 27'!D8</f>
        <v>54</v>
      </c>
      <c r="R345" s="262">
        <f t="shared" si="107"/>
        <v>2.4300000000000002</v>
      </c>
    </row>
    <row r="346" spans="2:18" x14ac:dyDescent="0.25">
      <c r="B346" s="254">
        <v>338</v>
      </c>
      <c r="C346" s="267" t="s">
        <v>527</v>
      </c>
      <c r="D346" s="256" t="str">
        <f t="shared" si="106"/>
        <v>LK.27.7</v>
      </c>
      <c r="E346" s="256" t="s">
        <v>992</v>
      </c>
      <c r="F346" s="257">
        <v>4</v>
      </c>
      <c r="G346" s="305"/>
      <c r="H346" s="258" t="s">
        <v>664</v>
      </c>
      <c r="I346" s="258" t="s">
        <v>683</v>
      </c>
      <c r="J346" s="258" t="s">
        <v>681</v>
      </c>
      <c r="K346" s="259">
        <f>'LK 27'!F9</f>
        <v>43.445599999999999</v>
      </c>
      <c r="L346" s="259">
        <f>'LK 27'!G9</f>
        <v>45</v>
      </c>
      <c r="M346" s="259">
        <f>'LK 27'!H9</f>
        <v>45</v>
      </c>
      <c r="N346" s="259">
        <f>'LK 27'!I9</f>
        <v>30.892499999999998</v>
      </c>
      <c r="O346" s="260">
        <f t="shared" si="104"/>
        <v>45</v>
      </c>
      <c r="P346" s="260">
        <f t="shared" si="105"/>
        <v>164.3381</v>
      </c>
      <c r="Q346" s="261">
        <f>'LK 27'!D9</f>
        <v>54</v>
      </c>
      <c r="R346" s="262">
        <f t="shared" si="107"/>
        <v>2.4300000000000002</v>
      </c>
    </row>
    <row r="347" spans="2:18" x14ac:dyDescent="0.25">
      <c r="B347" s="254">
        <v>339</v>
      </c>
      <c r="C347" s="267" t="s">
        <v>528</v>
      </c>
      <c r="D347" s="256" t="str">
        <f t="shared" si="106"/>
        <v>LK.27.8</v>
      </c>
      <c r="E347" s="256" t="s">
        <v>993</v>
      </c>
      <c r="F347" s="257">
        <v>4</v>
      </c>
      <c r="G347" s="305"/>
      <c r="H347" s="258" t="s">
        <v>664</v>
      </c>
      <c r="I347" s="258" t="s">
        <v>842</v>
      </c>
      <c r="J347" s="258" t="s">
        <v>681</v>
      </c>
      <c r="K347" s="259">
        <f>'LK 27'!F10</f>
        <v>43.445599999999999</v>
      </c>
      <c r="L347" s="259">
        <f>'LK 27'!G10</f>
        <v>45</v>
      </c>
      <c r="M347" s="259">
        <f>'LK 27'!H10</f>
        <v>45</v>
      </c>
      <c r="N347" s="259">
        <f>'LK 27'!I10</f>
        <v>26.812249999999999</v>
      </c>
      <c r="O347" s="260">
        <f t="shared" si="104"/>
        <v>45</v>
      </c>
      <c r="P347" s="260">
        <f t="shared" si="105"/>
        <v>160.25785000000002</v>
      </c>
      <c r="Q347" s="261">
        <f>'LK 27'!D10</f>
        <v>54</v>
      </c>
      <c r="R347" s="262">
        <f t="shared" si="107"/>
        <v>2.4300000000000002</v>
      </c>
    </row>
    <row r="348" spans="2:18" x14ac:dyDescent="0.25">
      <c r="B348" s="254">
        <v>340</v>
      </c>
      <c r="C348" s="267" t="s">
        <v>529</v>
      </c>
      <c r="D348" s="256" t="str">
        <f t="shared" si="106"/>
        <v>LK.27.9</v>
      </c>
      <c r="E348" s="256" t="s">
        <v>994</v>
      </c>
      <c r="F348" s="257">
        <v>4</v>
      </c>
      <c r="G348" s="305"/>
      <c r="H348" s="258" t="s">
        <v>661</v>
      </c>
      <c r="I348" s="258" t="s">
        <v>662</v>
      </c>
      <c r="J348" s="258" t="s">
        <v>681</v>
      </c>
      <c r="K348" s="259">
        <f>'LK 27'!F11</f>
        <v>43.66675</v>
      </c>
      <c r="L348" s="259">
        <f>'LK 27'!G11</f>
        <v>45</v>
      </c>
      <c r="M348" s="259">
        <f>'LK 27'!H11</f>
        <v>45</v>
      </c>
      <c r="N348" s="259">
        <f>'LK 27'!I11</f>
        <v>26.6175</v>
      </c>
      <c r="O348" s="260">
        <f t="shared" si="104"/>
        <v>45</v>
      </c>
      <c r="P348" s="260">
        <f t="shared" si="105"/>
        <v>160.28425000000001</v>
      </c>
      <c r="Q348" s="261">
        <f>'LK 27'!D11</f>
        <v>78</v>
      </c>
      <c r="R348" s="262">
        <f t="shared" si="107"/>
        <v>2.4300000000000002</v>
      </c>
    </row>
    <row r="349" spans="2:18" x14ac:dyDescent="0.25">
      <c r="B349" s="254">
        <v>341</v>
      </c>
      <c r="C349" s="267" t="s">
        <v>530</v>
      </c>
      <c r="D349" s="256" t="str">
        <f t="shared" si="106"/>
        <v>LK.27.10</v>
      </c>
      <c r="E349" s="256" t="s">
        <v>995</v>
      </c>
      <c r="F349" s="257">
        <v>4</v>
      </c>
      <c r="G349" s="305" t="s">
        <v>1131</v>
      </c>
      <c r="H349" s="258" t="s">
        <v>661</v>
      </c>
      <c r="I349" s="258" t="s">
        <v>662</v>
      </c>
      <c r="J349" s="258" t="s">
        <v>663</v>
      </c>
      <c r="K349" s="259">
        <f>'LK 27'!F12</f>
        <v>39.616750000000003</v>
      </c>
      <c r="L349" s="259">
        <f>'LK 27'!G12</f>
        <v>40.950000000000003</v>
      </c>
      <c r="M349" s="259">
        <f>'LK 27'!H12</f>
        <v>40.950000000000003</v>
      </c>
      <c r="N349" s="259">
        <f>'LK 27'!I12</f>
        <v>30.01696316</v>
      </c>
      <c r="O349" s="260">
        <f t="shared" si="104"/>
        <v>40.950000000000003</v>
      </c>
      <c r="P349" s="260">
        <f t="shared" si="105"/>
        <v>151.53371316000002</v>
      </c>
      <c r="Q349" s="261">
        <f>'LK 27'!D12</f>
        <v>72.149999999999991</v>
      </c>
      <c r="R349" s="262">
        <f t="shared" si="107"/>
        <v>2.4300000000000002</v>
      </c>
    </row>
    <row r="350" spans="2:18" x14ac:dyDescent="0.25">
      <c r="B350" s="254">
        <v>342</v>
      </c>
      <c r="C350" s="267" t="s">
        <v>531</v>
      </c>
      <c r="D350" s="256" t="str">
        <f t="shared" si="106"/>
        <v>LK.27.11</v>
      </c>
      <c r="E350" s="256" t="s">
        <v>996</v>
      </c>
      <c r="F350" s="257">
        <v>4</v>
      </c>
      <c r="G350" s="305"/>
      <c r="H350" s="258" t="s">
        <v>664</v>
      </c>
      <c r="I350" s="258" t="s">
        <v>665</v>
      </c>
      <c r="J350" s="258" t="s">
        <v>663</v>
      </c>
      <c r="K350" s="259">
        <f>'LK 27'!F13</f>
        <v>39.395600000000002</v>
      </c>
      <c r="L350" s="259">
        <f>'LK 27'!G13</f>
        <v>40.950000000000003</v>
      </c>
      <c r="M350" s="259">
        <f>'LK 27'!H13</f>
        <v>40.950000000000003</v>
      </c>
      <c r="N350" s="259">
        <f>'LK 27'!I13</f>
        <v>30.211713159999999</v>
      </c>
      <c r="O350" s="260">
        <f t="shared" si="104"/>
        <v>40.950000000000003</v>
      </c>
      <c r="P350" s="260">
        <f t="shared" si="105"/>
        <v>151.50731316</v>
      </c>
      <c r="Q350" s="261">
        <f>'LK 27'!D13</f>
        <v>49.949999999999996</v>
      </c>
      <c r="R350" s="262">
        <f t="shared" si="107"/>
        <v>2.4300000000000002</v>
      </c>
    </row>
    <row r="351" spans="2:18" x14ac:dyDescent="0.25">
      <c r="B351" s="254">
        <v>343</v>
      </c>
      <c r="C351" s="267" t="s">
        <v>532</v>
      </c>
      <c r="D351" s="256" t="str">
        <f t="shared" si="106"/>
        <v>LK.27.12</v>
      </c>
      <c r="E351" s="256" t="s">
        <v>997</v>
      </c>
      <c r="F351" s="257">
        <v>4</v>
      </c>
      <c r="G351" s="305"/>
      <c r="H351" s="258" t="s">
        <v>664</v>
      </c>
      <c r="I351" s="258" t="s">
        <v>665</v>
      </c>
      <c r="J351" s="258" t="s">
        <v>663</v>
      </c>
      <c r="K351" s="259">
        <f>'LK 27'!F14</f>
        <v>39.395600000000002</v>
      </c>
      <c r="L351" s="259">
        <f>'LK 27'!G14</f>
        <v>40.950000000000003</v>
      </c>
      <c r="M351" s="259">
        <f>'LK 27'!H14</f>
        <v>40.950000000000003</v>
      </c>
      <c r="N351" s="259">
        <f>'LK 27'!I14</f>
        <v>25.89559581</v>
      </c>
      <c r="O351" s="260">
        <f t="shared" si="104"/>
        <v>40.950000000000003</v>
      </c>
      <c r="P351" s="260">
        <f t="shared" si="105"/>
        <v>147.19119581000001</v>
      </c>
      <c r="Q351" s="261">
        <f>'LK 27'!D14</f>
        <v>49.949999999999996</v>
      </c>
      <c r="R351" s="262">
        <f t="shared" si="107"/>
        <v>2.4300000000000002</v>
      </c>
    </row>
    <row r="352" spans="2:18" x14ac:dyDescent="0.25">
      <c r="B352" s="254">
        <v>344</v>
      </c>
      <c r="C352" s="267" t="s">
        <v>533</v>
      </c>
      <c r="D352" s="256" t="str">
        <f t="shared" si="106"/>
        <v>LK.27.13</v>
      </c>
      <c r="E352" s="256" t="s">
        <v>998</v>
      </c>
      <c r="F352" s="257">
        <v>4</v>
      </c>
      <c r="G352" s="305"/>
      <c r="H352" s="258" t="s">
        <v>664</v>
      </c>
      <c r="I352" s="258" t="s">
        <v>662</v>
      </c>
      <c r="J352" s="258" t="s">
        <v>663</v>
      </c>
      <c r="K352" s="259">
        <f>'LK 27'!F15</f>
        <v>39.395600000000002</v>
      </c>
      <c r="L352" s="259">
        <f>'LK 27'!G15</f>
        <v>40.950000000000003</v>
      </c>
      <c r="M352" s="259">
        <f>'LK 27'!H15</f>
        <v>40.950000000000003</v>
      </c>
      <c r="N352" s="259">
        <f>'LK 27'!I15</f>
        <v>25.89555</v>
      </c>
      <c r="O352" s="260">
        <f t="shared" si="104"/>
        <v>40.950000000000003</v>
      </c>
      <c r="P352" s="260">
        <f t="shared" si="105"/>
        <v>147.19114999999999</v>
      </c>
      <c r="Q352" s="261">
        <f>'LK 27'!D15</f>
        <v>49.949999999999996</v>
      </c>
      <c r="R352" s="262">
        <f t="shared" si="107"/>
        <v>2.4300000000000002</v>
      </c>
    </row>
    <row r="353" spans="2:18" x14ac:dyDescent="0.25">
      <c r="B353" s="254">
        <v>345</v>
      </c>
      <c r="C353" s="267" t="s">
        <v>534</v>
      </c>
      <c r="D353" s="256" t="str">
        <f t="shared" si="106"/>
        <v>LK.27.14</v>
      </c>
      <c r="E353" s="256" t="s">
        <v>1000</v>
      </c>
      <c r="F353" s="257">
        <v>4</v>
      </c>
      <c r="G353" s="305"/>
      <c r="H353" s="258" t="s">
        <v>664</v>
      </c>
      <c r="I353" s="258" t="s">
        <v>683</v>
      </c>
      <c r="J353" s="258" t="s">
        <v>663</v>
      </c>
      <c r="K353" s="259">
        <f>'LK 27'!F16</f>
        <v>39.395600000000002</v>
      </c>
      <c r="L353" s="259">
        <f>'LK 27'!G16</f>
        <v>40.950000000000003</v>
      </c>
      <c r="M353" s="259">
        <f>'LK 27'!H16</f>
        <v>40.950000000000003</v>
      </c>
      <c r="N353" s="259">
        <f>'LK 27'!I16</f>
        <v>30.20975</v>
      </c>
      <c r="O353" s="260">
        <f t="shared" si="104"/>
        <v>40.950000000000003</v>
      </c>
      <c r="P353" s="260">
        <f t="shared" si="105"/>
        <v>151.50535000000002</v>
      </c>
      <c r="Q353" s="261">
        <f>'LK 27'!D16</f>
        <v>49.949999999999996</v>
      </c>
      <c r="R353" s="262">
        <f t="shared" si="107"/>
        <v>2.4300000000000002</v>
      </c>
    </row>
    <row r="354" spans="2:18" x14ac:dyDescent="0.25">
      <c r="B354" s="254">
        <v>346</v>
      </c>
      <c r="C354" s="267" t="s">
        <v>535</v>
      </c>
      <c r="D354" s="256" t="str">
        <f t="shared" si="106"/>
        <v>LK.27.15</v>
      </c>
      <c r="E354" s="256" t="s">
        <v>1001</v>
      </c>
      <c r="F354" s="257">
        <v>4</v>
      </c>
      <c r="G354" s="305"/>
      <c r="H354" s="258" t="s">
        <v>664</v>
      </c>
      <c r="I354" s="258" t="s">
        <v>842</v>
      </c>
      <c r="J354" s="258" t="s">
        <v>663</v>
      </c>
      <c r="K354" s="259">
        <f>'LK 27'!F17</f>
        <v>39.395600000000002</v>
      </c>
      <c r="L354" s="259">
        <f>'LK 27'!G17</f>
        <v>40.950000000000003</v>
      </c>
      <c r="M354" s="259">
        <f>'LK 27'!H17</f>
        <v>40.950000000000003</v>
      </c>
      <c r="N354" s="259">
        <f>'LK 27'!I17</f>
        <v>30.20975</v>
      </c>
      <c r="O354" s="260">
        <f t="shared" si="104"/>
        <v>40.950000000000003</v>
      </c>
      <c r="P354" s="260">
        <f t="shared" si="105"/>
        <v>151.50535000000002</v>
      </c>
      <c r="Q354" s="261">
        <f>'LK 27'!D17</f>
        <v>49.949999999999996</v>
      </c>
      <c r="R354" s="262">
        <f t="shared" si="107"/>
        <v>2.4300000000000002</v>
      </c>
    </row>
    <row r="355" spans="2:18" x14ac:dyDescent="0.25">
      <c r="B355" s="254">
        <v>347</v>
      </c>
      <c r="C355" s="267" t="s">
        <v>536</v>
      </c>
      <c r="D355" s="256" t="str">
        <f t="shared" si="106"/>
        <v>LK.27.16</v>
      </c>
      <c r="E355" s="256" t="s">
        <v>1002</v>
      </c>
      <c r="F355" s="257">
        <v>4</v>
      </c>
      <c r="G355" s="305"/>
      <c r="H355" s="258" t="s">
        <v>664</v>
      </c>
      <c r="I355" s="258" t="s">
        <v>856</v>
      </c>
      <c r="J355" s="258" t="s">
        <v>663</v>
      </c>
      <c r="K355" s="259">
        <f>'LK 27'!F18</f>
        <v>39.395600000000002</v>
      </c>
      <c r="L355" s="259">
        <f>'LK 27'!G18</f>
        <v>40.950000000000003</v>
      </c>
      <c r="M355" s="259">
        <f>'LK 27'!H18</f>
        <v>40.950000000000003</v>
      </c>
      <c r="N355" s="259">
        <f>'LK 27'!I18</f>
        <v>25.89555</v>
      </c>
      <c r="O355" s="260">
        <f t="shared" si="104"/>
        <v>40.950000000000003</v>
      </c>
      <c r="P355" s="260">
        <f t="shared" si="105"/>
        <v>147.19114999999999</v>
      </c>
      <c r="Q355" s="261">
        <f>'LK 27'!D18</f>
        <v>49.949999999999996</v>
      </c>
      <c r="R355" s="262">
        <f t="shared" si="107"/>
        <v>2.4300000000000002</v>
      </c>
    </row>
    <row r="356" spans="2:18" x14ac:dyDescent="0.25">
      <c r="B356" s="254">
        <v>348</v>
      </c>
      <c r="C356" s="267" t="s">
        <v>537</v>
      </c>
      <c r="D356" s="256" t="str">
        <f t="shared" si="106"/>
        <v>LK.27.17</v>
      </c>
      <c r="E356" s="256" t="s">
        <v>1003</v>
      </c>
      <c r="F356" s="257">
        <v>4</v>
      </c>
      <c r="G356" s="305"/>
      <c r="H356" s="258" t="s">
        <v>664</v>
      </c>
      <c r="I356" s="258" t="s">
        <v>986</v>
      </c>
      <c r="J356" s="258" t="s">
        <v>663</v>
      </c>
      <c r="K356" s="259">
        <f>'LK 27'!F19</f>
        <v>39.395600000000002</v>
      </c>
      <c r="L356" s="259">
        <f>'LK 27'!G19</f>
        <v>40.950000000000003</v>
      </c>
      <c r="M356" s="259">
        <f>'LK 27'!H19</f>
        <v>40.950000000000003</v>
      </c>
      <c r="N356" s="259">
        <f>'LK 27'!I19</f>
        <v>25.866900000000001</v>
      </c>
      <c r="O356" s="260">
        <f t="shared" si="104"/>
        <v>40.950000000000003</v>
      </c>
      <c r="P356" s="260">
        <f t="shared" si="105"/>
        <v>147.16250000000002</v>
      </c>
      <c r="Q356" s="261">
        <f>'LK 27'!D19</f>
        <v>49.949999999999996</v>
      </c>
      <c r="R356" s="262">
        <f t="shared" si="107"/>
        <v>2.4300000000000002</v>
      </c>
    </row>
    <row r="357" spans="2:18" x14ac:dyDescent="0.25">
      <c r="B357" s="254">
        <v>349</v>
      </c>
      <c r="C357" s="267" t="s">
        <v>538</v>
      </c>
      <c r="D357" s="256" t="str">
        <f t="shared" si="106"/>
        <v>LK.27.18</v>
      </c>
      <c r="E357" s="256" t="s">
        <v>1004</v>
      </c>
      <c r="F357" s="257">
        <v>4</v>
      </c>
      <c r="G357" s="305"/>
      <c r="H357" s="258" t="s">
        <v>661</v>
      </c>
      <c r="I357" s="258" t="s">
        <v>662</v>
      </c>
      <c r="J357" s="258" t="s">
        <v>663</v>
      </c>
      <c r="K357" s="259">
        <f>'LK 27'!F20</f>
        <v>66.626725370000003</v>
      </c>
      <c r="L357" s="259">
        <f>'LK 27'!G20</f>
        <v>72.13</v>
      </c>
      <c r="M357" s="259">
        <f>'LK 27'!H20</f>
        <v>72.13</v>
      </c>
      <c r="N357" s="259">
        <f>'LK 27'!I20</f>
        <v>52.451191059999999</v>
      </c>
      <c r="O357" s="260">
        <f t="shared" si="104"/>
        <v>72.13</v>
      </c>
      <c r="P357" s="260">
        <f t="shared" si="105"/>
        <v>263.33791643000001</v>
      </c>
      <c r="Q357" s="261">
        <f>'LK 27'!D20</f>
        <v>89.980000000000018</v>
      </c>
      <c r="R357" s="262">
        <f t="shared" si="107"/>
        <v>2.4300000000000002</v>
      </c>
    </row>
    <row r="358" spans="2:18" x14ac:dyDescent="0.25">
      <c r="B358" s="254">
        <v>350</v>
      </c>
      <c r="C358" s="337" t="s">
        <v>102</v>
      </c>
      <c r="D358" s="337"/>
      <c r="E358" s="337"/>
      <c r="F358" s="337"/>
      <c r="G358" s="263"/>
      <c r="H358" s="264"/>
      <c r="I358" s="264"/>
      <c r="J358" s="264"/>
      <c r="K358" s="265">
        <f>SUM(K359:K368)</f>
        <v>721.93974956</v>
      </c>
      <c r="L358" s="265">
        <f>SUM(L359:L368)</f>
        <v>751.80000000000007</v>
      </c>
      <c r="M358" s="265">
        <f>SUM(M359:M368)</f>
        <v>751.80000000000007</v>
      </c>
      <c r="N358" s="265">
        <f>SUM(N359:N368)</f>
        <v>432.38269105999996</v>
      </c>
      <c r="O358" s="265">
        <f>MAX(K358:N358)</f>
        <v>751.80000000000007</v>
      </c>
      <c r="P358" s="265">
        <f>SUM(P359:P368)</f>
        <v>2657.9224406200001</v>
      </c>
      <c r="Q358" s="266">
        <f>+SUM(Q359:Q368)</f>
        <v>925.73</v>
      </c>
      <c r="R358" s="249">
        <f>+SUM(R359:R368)</f>
        <v>24.3</v>
      </c>
    </row>
    <row r="359" spans="2:18" x14ac:dyDescent="0.25">
      <c r="B359" s="254">
        <v>351</v>
      </c>
      <c r="C359" s="267" t="s">
        <v>539</v>
      </c>
      <c r="D359" s="256" t="str">
        <f>+C359</f>
        <v>LK.28.1</v>
      </c>
      <c r="E359" s="256" t="s">
        <v>999</v>
      </c>
      <c r="F359" s="257">
        <v>4</v>
      </c>
      <c r="G359" s="305" t="s">
        <v>1132</v>
      </c>
      <c r="H359" s="258" t="s">
        <v>661</v>
      </c>
      <c r="I359" s="258" t="s">
        <v>662</v>
      </c>
      <c r="J359" s="258" t="s">
        <v>681</v>
      </c>
      <c r="K359" s="259">
        <f>'LK 28'!F3</f>
        <v>83.957799559999998</v>
      </c>
      <c r="L359" s="259">
        <f>'LK 28'!G3</f>
        <v>91.1</v>
      </c>
      <c r="M359" s="259">
        <f>'LK 28'!H3</f>
        <v>91.1</v>
      </c>
      <c r="N359" s="259">
        <f>'LK 28'!I3</f>
        <v>58.482941060000002</v>
      </c>
      <c r="O359" s="260">
        <f t="shared" ref="O359:O368" si="108">+MAX(K359:N359)</f>
        <v>91.1</v>
      </c>
      <c r="P359" s="260">
        <f t="shared" ref="P359:P368" si="109">+SUM(K359:N359)</f>
        <v>324.64074061999997</v>
      </c>
      <c r="Q359" s="261">
        <f>'LK 28'!D3</f>
        <v>106.05000000000001</v>
      </c>
      <c r="R359" s="262">
        <f>0.81*3</f>
        <v>2.4300000000000002</v>
      </c>
    </row>
    <row r="360" spans="2:18" x14ac:dyDescent="0.25">
      <c r="B360" s="254">
        <v>352</v>
      </c>
      <c r="C360" s="267" t="s">
        <v>540</v>
      </c>
      <c r="D360" s="256" t="str">
        <f t="shared" ref="D360:D368" si="110">+C360</f>
        <v>LK.28.2</v>
      </c>
      <c r="E360" s="256" t="s">
        <v>1006</v>
      </c>
      <c r="F360" s="257">
        <v>4</v>
      </c>
      <c r="G360" s="305"/>
      <c r="H360" s="258" t="s">
        <v>664</v>
      </c>
      <c r="I360" s="258" t="s">
        <v>665</v>
      </c>
      <c r="J360" s="258" t="s">
        <v>681</v>
      </c>
      <c r="K360" s="259">
        <f>'LK 28'!F4</f>
        <v>68.191100000000006</v>
      </c>
      <c r="L360" s="259">
        <f>'LK 28'!G4</f>
        <v>70</v>
      </c>
      <c r="M360" s="259">
        <f>'LK 28'!H4</f>
        <v>70</v>
      </c>
      <c r="N360" s="259">
        <f>'LK 28'!I4</f>
        <v>41.475000000000001</v>
      </c>
      <c r="O360" s="260">
        <f t="shared" si="108"/>
        <v>70</v>
      </c>
      <c r="P360" s="260">
        <f t="shared" si="109"/>
        <v>249.6661</v>
      </c>
      <c r="Q360" s="261">
        <f>'LK 28'!D4</f>
        <v>80</v>
      </c>
      <c r="R360" s="262">
        <f t="shared" ref="R360:R368" si="111">0.81*3</f>
        <v>2.4300000000000002</v>
      </c>
    </row>
    <row r="361" spans="2:18" x14ac:dyDescent="0.25">
      <c r="B361" s="254">
        <v>353</v>
      </c>
      <c r="C361" s="267" t="s">
        <v>541</v>
      </c>
      <c r="D361" s="256" t="str">
        <f t="shared" si="110"/>
        <v>LK.28.3</v>
      </c>
      <c r="E361" s="256" t="s">
        <v>1007</v>
      </c>
      <c r="F361" s="257">
        <v>4</v>
      </c>
      <c r="G361" s="305"/>
      <c r="H361" s="258" t="s">
        <v>664</v>
      </c>
      <c r="I361" s="258" t="s">
        <v>665</v>
      </c>
      <c r="J361" s="258" t="s">
        <v>681</v>
      </c>
      <c r="K361" s="259">
        <f>'LK 28'!F5</f>
        <v>68.191100000000006</v>
      </c>
      <c r="L361" s="259">
        <f>'LK 28'!G5</f>
        <v>70</v>
      </c>
      <c r="M361" s="259">
        <f>'LK 28'!H5</f>
        <v>70</v>
      </c>
      <c r="N361" s="259">
        <f>'LK 28'!I5</f>
        <v>41.475000000000001</v>
      </c>
      <c r="O361" s="260">
        <f t="shared" si="108"/>
        <v>70</v>
      </c>
      <c r="P361" s="260">
        <f t="shared" si="109"/>
        <v>249.6661</v>
      </c>
      <c r="Q361" s="261">
        <f>'LK 28'!D5</f>
        <v>80</v>
      </c>
      <c r="R361" s="262">
        <f t="shared" si="111"/>
        <v>2.4300000000000002</v>
      </c>
    </row>
    <row r="362" spans="2:18" x14ac:dyDescent="0.25">
      <c r="B362" s="254">
        <v>354</v>
      </c>
      <c r="C362" s="267" t="s">
        <v>542</v>
      </c>
      <c r="D362" s="256" t="str">
        <f t="shared" si="110"/>
        <v>LK.28.4</v>
      </c>
      <c r="E362" s="256" t="s">
        <v>1008</v>
      </c>
      <c r="F362" s="257">
        <v>4</v>
      </c>
      <c r="G362" s="305"/>
      <c r="H362" s="258" t="s">
        <v>664</v>
      </c>
      <c r="I362" s="258" t="s">
        <v>665</v>
      </c>
      <c r="J362" s="258" t="s">
        <v>681</v>
      </c>
      <c r="K362" s="259">
        <f>'LK 28'!F6</f>
        <v>68.191100000000006</v>
      </c>
      <c r="L362" s="259">
        <f>'LK 28'!G6</f>
        <v>70</v>
      </c>
      <c r="M362" s="259">
        <f>'LK 28'!H6</f>
        <v>70</v>
      </c>
      <c r="N362" s="259">
        <f>'LK 28'!I6</f>
        <v>36.824750000000002</v>
      </c>
      <c r="O362" s="260">
        <f t="shared" si="108"/>
        <v>70</v>
      </c>
      <c r="P362" s="260">
        <f t="shared" si="109"/>
        <v>245.01585</v>
      </c>
      <c r="Q362" s="261">
        <f>'LK 28'!D6</f>
        <v>80</v>
      </c>
      <c r="R362" s="262">
        <f t="shared" si="111"/>
        <v>2.4300000000000002</v>
      </c>
    </row>
    <row r="363" spans="2:18" x14ac:dyDescent="0.25">
      <c r="B363" s="254">
        <v>355</v>
      </c>
      <c r="C363" s="267" t="s">
        <v>543</v>
      </c>
      <c r="D363" s="256" t="str">
        <f t="shared" si="110"/>
        <v>LK.28.5</v>
      </c>
      <c r="E363" s="256" t="s">
        <v>1009</v>
      </c>
      <c r="F363" s="257">
        <v>4</v>
      </c>
      <c r="G363" s="305"/>
      <c r="H363" s="258" t="s">
        <v>661</v>
      </c>
      <c r="I363" s="258" t="s">
        <v>662</v>
      </c>
      <c r="J363" s="258" t="s">
        <v>681</v>
      </c>
      <c r="K363" s="259">
        <f>'LK 28'!F7</f>
        <v>68.408649999999994</v>
      </c>
      <c r="L363" s="259">
        <f>'LK 28'!G7</f>
        <v>70</v>
      </c>
      <c r="M363" s="259">
        <f>'LK 28'!H7</f>
        <v>70</v>
      </c>
      <c r="N363" s="259">
        <f>'LK 28'!I7</f>
        <v>36.725000000000001</v>
      </c>
      <c r="O363" s="260">
        <f t="shared" si="108"/>
        <v>70</v>
      </c>
      <c r="P363" s="260">
        <f t="shared" si="109"/>
        <v>245.13364999999999</v>
      </c>
      <c r="Q363" s="261">
        <f>'LK 28'!D7</f>
        <v>112</v>
      </c>
      <c r="R363" s="262">
        <f t="shared" si="111"/>
        <v>2.4300000000000002</v>
      </c>
    </row>
    <row r="364" spans="2:18" x14ac:dyDescent="0.25">
      <c r="B364" s="254">
        <v>356</v>
      </c>
      <c r="C364" s="267" t="s">
        <v>544</v>
      </c>
      <c r="D364" s="256" t="str">
        <f t="shared" si="110"/>
        <v>LK.28.6</v>
      </c>
      <c r="E364" s="256" t="s">
        <v>1010</v>
      </c>
      <c r="F364" s="257">
        <v>4</v>
      </c>
      <c r="G364" s="305" t="s">
        <v>1133</v>
      </c>
      <c r="H364" s="258" t="s">
        <v>661</v>
      </c>
      <c r="I364" s="258" t="s">
        <v>662</v>
      </c>
      <c r="J364" s="258" t="s">
        <v>663</v>
      </c>
      <c r="K364" s="259">
        <f>'LK 28'!F8</f>
        <v>69.900000000000006</v>
      </c>
      <c r="L364" s="259">
        <f>'LK 28'!G8</f>
        <v>71.5</v>
      </c>
      <c r="M364" s="259">
        <f>'LK 28'!H8</f>
        <v>71.5</v>
      </c>
      <c r="N364" s="259">
        <f>'LK 28'!I8</f>
        <v>36.700000000000003</v>
      </c>
      <c r="O364" s="260">
        <f t="shared" si="108"/>
        <v>71.5</v>
      </c>
      <c r="P364" s="260">
        <f t="shared" si="109"/>
        <v>249.60000000000002</v>
      </c>
      <c r="Q364" s="261">
        <f>'LK 28'!D8</f>
        <v>114.10000000000001</v>
      </c>
      <c r="R364" s="262">
        <f t="shared" si="111"/>
        <v>2.4300000000000002</v>
      </c>
    </row>
    <row r="365" spans="2:18" x14ac:dyDescent="0.25">
      <c r="B365" s="254">
        <v>357</v>
      </c>
      <c r="C365" s="267" t="s">
        <v>545</v>
      </c>
      <c r="D365" s="256" t="str">
        <f t="shared" si="110"/>
        <v>LK.28.7</v>
      </c>
      <c r="E365" s="256" t="s">
        <v>1011</v>
      </c>
      <c r="F365" s="257">
        <v>4</v>
      </c>
      <c r="G365" s="305"/>
      <c r="H365" s="258" t="s">
        <v>664</v>
      </c>
      <c r="I365" s="258" t="s">
        <v>665</v>
      </c>
      <c r="J365" s="258" t="s">
        <v>663</v>
      </c>
      <c r="K365" s="259">
        <f>'LK 28'!F9</f>
        <v>69.7</v>
      </c>
      <c r="L365" s="259">
        <f>'LK 28'!G9</f>
        <v>71.5</v>
      </c>
      <c r="M365" s="259">
        <f>'LK 28'!H9</f>
        <v>71.5</v>
      </c>
      <c r="N365" s="259">
        <f>'LK 28'!I9</f>
        <v>36.799999999999997</v>
      </c>
      <c r="O365" s="260">
        <f t="shared" si="108"/>
        <v>71.5</v>
      </c>
      <c r="P365" s="260">
        <f t="shared" si="109"/>
        <v>249.5</v>
      </c>
      <c r="Q365" s="261">
        <f>'LK 28'!D9</f>
        <v>81.5</v>
      </c>
      <c r="R365" s="262">
        <f t="shared" si="111"/>
        <v>2.4300000000000002</v>
      </c>
    </row>
    <row r="366" spans="2:18" x14ac:dyDescent="0.25">
      <c r="B366" s="254">
        <v>358</v>
      </c>
      <c r="C366" s="267" t="s">
        <v>546</v>
      </c>
      <c r="D366" s="256" t="str">
        <f t="shared" si="110"/>
        <v>LK.28.8</v>
      </c>
      <c r="E366" s="256" t="s">
        <v>1012</v>
      </c>
      <c r="F366" s="257">
        <v>4</v>
      </c>
      <c r="G366" s="305"/>
      <c r="H366" s="258" t="s">
        <v>664</v>
      </c>
      <c r="I366" s="258" t="s">
        <v>665</v>
      </c>
      <c r="J366" s="258" t="s">
        <v>663</v>
      </c>
      <c r="K366" s="259">
        <f>'LK 28'!F10</f>
        <v>69.7</v>
      </c>
      <c r="L366" s="259">
        <f>'LK 28'!G10</f>
        <v>71.5</v>
      </c>
      <c r="M366" s="259">
        <f>'LK 28'!H10</f>
        <v>71.5</v>
      </c>
      <c r="N366" s="259">
        <f>'LK 28'!I10</f>
        <v>41.5</v>
      </c>
      <c r="O366" s="260">
        <f t="shared" si="108"/>
        <v>71.5</v>
      </c>
      <c r="P366" s="260">
        <f t="shared" si="109"/>
        <v>254.2</v>
      </c>
      <c r="Q366" s="261">
        <f>'LK 28'!D10</f>
        <v>81.5</v>
      </c>
      <c r="R366" s="262">
        <f t="shared" si="111"/>
        <v>2.4300000000000002</v>
      </c>
    </row>
    <row r="367" spans="2:18" x14ac:dyDescent="0.25">
      <c r="B367" s="254">
        <v>359</v>
      </c>
      <c r="C367" s="267" t="s">
        <v>547</v>
      </c>
      <c r="D367" s="256" t="str">
        <f t="shared" si="110"/>
        <v>LK.28.9</v>
      </c>
      <c r="E367" s="256" t="s">
        <v>1013</v>
      </c>
      <c r="F367" s="257">
        <v>4</v>
      </c>
      <c r="G367" s="305"/>
      <c r="H367" s="258" t="s">
        <v>664</v>
      </c>
      <c r="I367" s="258" t="s">
        <v>662</v>
      </c>
      <c r="J367" s="258" t="s">
        <v>663</v>
      </c>
      <c r="K367" s="259">
        <f>'LK 28'!F11</f>
        <v>69.7</v>
      </c>
      <c r="L367" s="259">
        <f>'LK 28'!G11</f>
        <v>71.5</v>
      </c>
      <c r="M367" s="259">
        <f>'LK 28'!H11</f>
        <v>71.5</v>
      </c>
      <c r="N367" s="259">
        <f>'LK 28'!I11</f>
        <v>41.5</v>
      </c>
      <c r="O367" s="260">
        <f t="shared" si="108"/>
        <v>71.5</v>
      </c>
      <c r="P367" s="260">
        <f t="shared" si="109"/>
        <v>254.2</v>
      </c>
      <c r="Q367" s="261">
        <f>'LK 28'!D11</f>
        <v>81.5</v>
      </c>
      <c r="R367" s="262">
        <f t="shared" si="111"/>
        <v>2.4300000000000002</v>
      </c>
    </row>
    <row r="368" spans="2:18" x14ac:dyDescent="0.25">
      <c r="B368" s="254">
        <v>360</v>
      </c>
      <c r="C368" s="267" t="s">
        <v>548</v>
      </c>
      <c r="D368" s="256" t="str">
        <f t="shared" si="110"/>
        <v>LK.28.10</v>
      </c>
      <c r="E368" s="256" t="s">
        <v>1014</v>
      </c>
      <c r="F368" s="257">
        <v>4</v>
      </c>
      <c r="G368" s="305"/>
      <c r="H368" s="258" t="s">
        <v>661</v>
      </c>
      <c r="I368" s="258" t="s">
        <v>662</v>
      </c>
      <c r="J368" s="258" t="s">
        <v>663</v>
      </c>
      <c r="K368" s="259">
        <f>'LK 28'!F12</f>
        <v>86</v>
      </c>
      <c r="L368" s="259">
        <f>'LK 28'!G12</f>
        <v>94.7</v>
      </c>
      <c r="M368" s="259">
        <f>'LK 28'!H12</f>
        <v>94.7</v>
      </c>
      <c r="N368" s="259">
        <f>'LK 28'!I12</f>
        <v>60.9</v>
      </c>
      <c r="O368" s="260">
        <f t="shared" si="108"/>
        <v>94.7</v>
      </c>
      <c r="P368" s="260">
        <f t="shared" si="109"/>
        <v>336.29999999999995</v>
      </c>
      <c r="Q368" s="261">
        <f>'LK 28'!D12</f>
        <v>109.08</v>
      </c>
      <c r="R368" s="262">
        <f t="shared" si="111"/>
        <v>2.4300000000000002</v>
      </c>
    </row>
    <row r="369" spans="2:18" x14ac:dyDescent="0.25">
      <c r="B369" s="254">
        <v>361</v>
      </c>
      <c r="C369" s="337" t="s">
        <v>105</v>
      </c>
      <c r="D369" s="337"/>
      <c r="E369" s="337"/>
      <c r="F369" s="337"/>
      <c r="G369" s="263"/>
      <c r="H369" s="264"/>
      <c r="I369" s="264"/>
      <c r="J369" s="264"/>
      <c r="K369" s="265">
        <f>SUM(K370:K382)</f>
        <v>797.23794999999996</v>
      </c>
      <c r="L369" s="265">
        <f>SUM(L370:L382)</f>
        <v>819</v>
      </c>
      <c r="M369" s="265">
        <f>SUM(M370:M382)</f>
        <v>819</v>
      </c>
      <c r="N369" s="265">
        <f>SUM(N370:N382)</f>
        <v>449.16500000000008</v>
      </c>
      <c r="O369" s="265">
        <f>MAX(K369:N369)</f>
        <v>819</v>
      </c>
      <c r="P369" s="265">
        <f>SUM(P370:P382)</f>
        <v>2884.4029499999997</v>
      </c>
      <c r="Q369" s="266">
        <f>+SUM(Q370:Q382)</f>
        <v>1065</v>
      </c>
      <c r="R369" s="249">
        <f>+SUM(R370:R382)</f>
        <v>31.59</v>
      </c>
    </row>
    <row r="370" spans="2:18" x14ac:dyDescent="0.25">
      <c r="B370" s="254">
        <v>362</v>
      </c>
      <c r="C370" s="267" t="s">
        <v>549</v>
      </c>
      <c r="D370" s="256" t="str">
        <f>+C370</f>
        <v>LK.29.1</v>
      </c>
      <c r="E370" s="256" t="s">
        <v>1015</v>
      </c>
      <c r="F370" s="257">
        <v>4</v>
      </c>
      <c r="G370" s="305" t="s">
        <v>1134</v>
      </c>
      <c r="H370" s="258" t="s">
        <v>661</v>
      </c>
      <c r="I370" s="258" t="s">
        <v>662</v>
      </c>
      <c r="J370" s="258" t="s">
        <v>681</v>
      </c>
      <c r="K370" s="259">
        <f>'LK 29'!F3</f>
        <v>68.400000000000006</v>
      </c>
      <c r="L370" s="259">
        <f>'LK 29'!G3</f>
        <v>70</v>
      </c>
      <c r="M370" s="259">
        <f>'LK 29'!H3</f>
        <v>70</v>
      </c>
      <c r="N370" s="259">
        <f>'LK 29'!I3</f>
        <v>36.700000000000003</v>
      </c>
      <c r="O370" s="260">
        <f t="shared" ref="O370:O382" si="112">+MAX(K370:N370)</f>
        <v>70</v>
      </c>
      <c r="P370" s="260">
        <f t="shared" ref="P370:P382" si="113">+SUM(K370:N370)</f>
        <v>245.10000000000002</v>
      </c>
      <c r="Q370" s="261">
        <f>'LK 29'!D3</f>
        <v>112</v>
      </c>
      <c r="R370" s="262">
        <f>0.81*3</f>
        <v>2.4300000000000002</v>
      </c>
    </row>
    <row r="371" spans="2:18" x14ac:dyDescent="0.25">
      <c r="B371" s="254">
        <v>363</v>
      </c>
      <c r="C371" s="267" t="s">
        <v>550</v>
      </c>
      <c r="D371" s="256" t="str">
        <f t="shared" ref="D371:D382" si="114">+C371</f>
        <v>LK.29.2</v>
      </c>
      <c r="E371" s="256" t="s">
        <v>1016</v>
      </c>
      <c r="F371" s="257">
        <v>4</v>
      </c>
      <c r="G371" s="305"/>
      <c r="H371" s="258" t="s">
        <v>664</v>
      </c>
      <c r="I371" s="258" t="s">
        <v>665</v>
      </c>
      <c r="J371" s="258" t="s">
        <v>681</v>
      </c>
      <c r="K371" s="259">
        <f>'LK 29'!F4</f>
        <v>68.19</v>
      </c>
      <c r="L371" s="259">
        <f>'LK 29'!G4</f>
        <v>70</v>
      </c>
      <c r="M371" s="259">
        <f>'LK 29'!H4</f>
        <v>70</v>
      </c>
      <c r="N371" s="259">
        <f>'LK 29'!I4</f>
        <v>36.9</v>
      </c>
      <c r="O371" s="260">
        <f t="shared" si="112"/>
        <v>70</v>
      </c>
      <c r="P371" s="260">
        <f t="shared" si="113"/>
        <v>245.09</v>
      </c>
      <c r="Q371" s="261">
        <f>'LK 29'!D4</f>
        <v>80</v>
      </c>
      <c r="R371" s="262">
        <f t="shared" ref="R371:R382" si="115">0.81*3</f>
        <v>2.4300000000000002</v>
      </c>
    </row>
    <row r="372" spans="2:18" x14ac:dyDescent="0.25">
      <c r="B372" s="254">
        <v>364</v>
      </c>
      <c r="C372" s="267" t="s">
        <v>551</v>
      </c>
      <c r="D372" s="256" t="str">
        <f t="shared" si="114"/>
        <v>LK.29.3</v>
      </c>
      <c r="E372" s="256" t="s">
        <v>1017</v>
      </c>
      <c r="F372" s="257">
        <v>4</v>
      </c>
      <c r="G372" s="305"/>
      <c r="H372" s="258" t="s">
        <v>664</v>
      </c>
      <c r="I372" s="258" t="s">
        <v>665</v>
      </c>
      <c r="J372" s="258" t="s">
        <v>681</v>
      </c>
      <c r="K372" s="259">
        <f>'LK 29'!F5</f>
        <v>68.19</v>
      </c>
      <c r="L372" s="259">
        <f>'LK 29'!G5</f>
        <v>70</v>
      </c>
      <c r="M372" s="259">
        <f>'LK 29'!H5</f>
        <v>70</v>
      </c>
      <c r="N372" s="259">
        <f>'LK 29'!I5</f>
        <v>41.47</v>
      </c>
      <c r="O372" s="260">
        <f t="shared" si="112"/>
        <v>70</v>
      </c>
      <c r="P372" s="260">
        <f t="shared" si="113"/>
        <v>249.66</v>
      </c>
      <c r="Q372" s="261">
        <f>'LK 29'!D5</f>
        <v>80</v>
      </c>
      <c r="R372" s="262">
        <f t="shared" si="115"/>
        <v>2.4300000000000002</v>
      </c>
    </row>
    <row r="373" spans="2:18" x14ac:dyDescent="0.25">
      <c r="B373" s="254">
        <v>365</v>
      </c>
      <c r="C373" s="267" t="s">
        <v>552</v>
      </c>
      <c r="D373" s="256" t="str">
        <f t="shared" si="114"/>
        <v>LK.29.4</v>
      </c>
      <c r="E373" s="256" t="s">
        <v>1018</v>
      </c>
      <c r="F373" s="257">
        <v>4</v>
      </c>
      <c r="G373" s="305"/>
      <c r="H373" s="258" t="s">
        <v>664</v>
      </c>
      <c r="I373" s="258" t="s">
        <v>665</v>
      </c>
      <c r="J373" s="258" t="s">
        <v>681</v>
      </c>
      <c r="K373" s="259">
        <f>'LK 29'!F6</f>
        <v>68.19</v>
      </c>
      <c r="L373" s="259">
        <f>'LK 29'!G6</f>
        <v>70</v>
      </c>
      <c r="M373" s="259">
        <f>'LK 29'!H6</f>
        <v>70</v>
      </c>
      <c r="N373" s="259">
        <f>'LK 29'!I6</f>
        <v>41.47</v>
      </c>
      <c r="O373" s="260">
        <f t="shared" si="112"/>
        <v>70</v>
      </c>
      <c r="P373" s="260">
        <f t="shared" si="113"/>
        <v>249.66</v>
      </c>
      <c r="Q373" s="261">
        <f>'LK 29'!D6</f>
        <v>80</v>
      </c>
      <c r="R373" s="262">
        <f t="shared" si="115"/>
        <v>2.4300000000000002</v>
      </c>
    </row>
    <row r="374" spans="2:18" x14ac:dyDescent="0.25">
      <c r="B374" s="254">
        <v>366</v>
      </c>
      <c r="C374" s="267" t="s">
        <v>553</v>
      </c>
      <c r="D374" s="256" t="str">
        <f t="shared" si="114"/>
        <v>LK.29.5</v>
      </c>
      <c r="E374" s="256" t="s">
        <v>1019</v>
      </c>
      <c r="F374" s="257">
        <v>4</v>
      </c>
      <c r="G374" s="305"/>
      <c r="H374" s="258" t="s">
        <v>664</v>
      </c>
      <c r="I374" s="258" t="s">
        <v>662</v>
      </c>
      <c r="J374" s="258" t="s">
        <v>681</v>
      </c>
      <c r="K374" s="259">
        <f>'LK 29'!F7</f>
        <v>68.19</v>
      </c>
      <c r="L374" s="259">
        <f>'LK 29'!G7</f>
        <v>70</v>
      </c>
      <c r="M374" s="259">
        <f>'LK 29'!H7</f>
        <v>70</v>
      </c>
      <c r="N374" s="259">
        <f>'LK 29'!I7</f>
        <v>36.9</v>
      </c>
      <c r="O374" s="260">
        <f t="shared" si="112"/>
        <v>70</v>
      </c>
      <c r="P374" s="260">
        <f t="shared" si="113"/>
        <v>245.09</v>
      </c>
      <c r="Q374" s="261">
        <f>'LK 29'!D7</f>
        <v>80</v>
      </c>
      <c r="R374" s="262">
        <f t="shared" si="115"/>
        <v>2.4300000000000002</v>
      </c>
    </row>
    <row r="375" spans="2:18" x14ac:dyDescent="0.25">
      <c r="B375" s="254">
        <v>367</v>
      </c>
      <c r="C375" s="267" t="s">
        <v>554</v>
      </c>
      <c r="D375" s="256" t="str">
        <f t="shared" si="114"/>
        <v>LK.29.6</v>
      </c>
      <c r="E375" s="256" t="s">
        <v>1020</v>
      </c>
      <c r="F375" s="257">
        <v>4</v>
      </c>
      <c r="G375" s="305"/>
      <c r="H375" s="258" t="s">
        <v>661</v>
      </c>
      <c r="I375" s="258" t="s">
        <v>662</v>
      </c>
      <c r="J375" s="258" t="s">
        <v>681</v>
      </c>
      <c r="K375" s="259">
        <f>'LK 29'!F8</f>
        <v>88.66</v>
      </c>
      <c r="L375" s="259">
        <f>'LK 29'!G8</f>
        <v>91</v>
      </c>
      <c r="M375" s="259">
        <f>'LK 29'!H8</f>
        <v>91</v>
      </c>
      <c r="N375" s="259">
        <f>'LK 29'!I8</f>
        <v>47.7</v>
      </c>
      <c r="O375" s="260">
        <f t="shared" si="112"/>
        <v>91</v>
      </c>
      <c r="P375" s="260">
        <f t="shared" si="113"/>
        <v>318.35999999999996</v>
      </c>
      <c r="Q375" s="261">
        <f>'LK 29'!D8</f>
        <v>136</v>
      </c>
      <c r="R375" s="262">
        <f t="shared" si="115"/>
        <v>2.4300000000000002</v>
      </c>
    </row>
    <row r="376" spans="2:18" x14ac:dyDescent="0.25">
      <c r="B376" s="254">
        <v>368</v>
      </c>
      <c r="C376" s="267" t="s">
        <v>555</v>
      </c>
      <c r="D376" s="256" t="str">
        <f t="shared" si="114"/>
        <v>LK.29.7</v>
      </c>
      <c r="E376" s="256" t="s">
        <v>1021</v>
      </c>
      <c r="F376" s="257">
        <v>4</v>
      </c>
      <c r="G376" s="305" t="s">
        <v>1135</v>
      </c>
      <c r="H376" s="258" t="s">
        <v>661</v>
      </c>
      <c r="I376" s="258" t="s">
        <v>662</v>
      </c>
      <c r="J376" s="258" t="s">
        <v>663</v>
      </c>
      <c r="K376" s="259">
        <f>'LK 29'!F9</f>
        <v>52.66</v>
      </c>
      <c r="L376" s="259">
        <f>'LK 29'!G9</f>
        <v>54</v>
      </c>
      <c r="M376" s="259">
        <f>'LK 29'!H9</f>
        <v>54</v>
      </c>
      <c r="N376" s="259">
        <f>'LK 29'!I9</f>
        <v>27.85</v>
      </c>
      <c r="O376" s="260">
        <f t="shared" si="112"/>
        <v>54</v>
      </c>
      <c r="P376" s="260">
        <f t="shared" si="113"/>
        <v>188.51</v>
      </c>
      <c r="Q376" s="261">
        <f>'LK 29'!D9</f>
        <v>91</v>
      </c>
      <c r="R376" s="262">
        <f t="shared" si="115"/>
        <v>2.4300000000000002</v>
      </c>
    </row>
    <row r="377" spans="2:18" x14ac:dyDescent="0.25">
      <c r="B377" s="254">
        <v>369</v>
      </c>
      <c r="C377" s="267" t="s">
        <v>556</v>
      </c>
      <c r="D377" s="256" t="str">
        <f t="shared" si="114"/>
        <v>LK.29.8</v>
      </c>
      <c r="E377" s="256" t="s">
        <v>1022</v>
      </c>
      <c r="F377" s="257">
        <v>4</v>
      </c>
      <c r="G377" s="305"/>
      <c r="H377" s="258" t="s">
        <v>664</v>
      </c>
      <c r="I377" s="258" t="s">
        <v>665</v>
      </c>
      <c r="J377" s="258" t="s">
        <v>663</v>
      </c>
      <c r="K377" s="259">
        <f>'LK 29'!F10</f>
        <v>52.4</v>
      </c>
      <c r="L377" s="259">
        <f>'LK 29'!G10</f>
        <v>54</v>
      </c>
      <c r="M377" s="259">
        <f>'LK 29'!H10</f>
        <v>54</v>
      </c>
      <c r="N377" s="259">
        <f>'LK 29'!I10</f>
        <v>32.1</v>
      </c>
      <c r="O377" s="260">
        <f t="shared" si="112"/>
        <v>54</v>
      </c>
      <c r="P377" s="260">
        <f t="shared" si="113"/>
        <v>192.5</v>
      </c>
      <c r="Q377" s="261">
        <f>'LK 29'!D10</f>
        <v>63</v>
      </c>
      <c r="R377" s="262">
        <f t="shared" si="115"/>
        <v>2.4300000000000002</v>
      </c>
    </row>
    <row r="378" spans="2:18" x14ac:dyDescent="0.25">
      <c r="B378" s="254">
        <v>370</v>
      </c>
      <c r="C378" s="267" t="s">
        <v>557</v>
      </c>
      <c r="D378" s="256" t="str">
        <f t="shared" si="114"/>
        <v>LK.29.9</v>
      </c>
      <c r="E378" s="256" t="s">
        <v>1023</v>
      </c>
      <c r="F378" s="257">
        <v>4</v>
      </c>
      <c r="G378" s="305"/>
      <c r="H378" s="258" t="s">
        <v>664</v>
      </c>
      <c r="I378" s="258" t="s">
        <v>665</v>
      </c>
      <c r="J378" s="258" t="s">
        <v>663</v>
      </c>
      <c r="K378" s="259">
        <f>'LK 29'!F11</f>
        <v>52.445599999999999</v>
      </c>
      <c r="L378" s="259">
        <f>'LK 29'!G11</f>
        <v>54</v>
      </c>
      <c r="M378" s="259">
        <f>'LK 29'!H11</f>
        <v>54</v>
      </c>
      <c r="N378" s="259">
        <f>'LK 29'!I11</f>
        <v>28</v>
      </c>
      <c r="O378" s="260">
        <f t="shared" si="112"/>
        <v>54</v>
      </c>
      <c r="P378" s="260">
        <f t="shared" si="113"/>
        <v>188.44560000000001</v>
      </c>
      <c r="Q378" s="261">
        <f>'LK 29'!D11</f>
        <v>63</v>
      </c>
      <c r="R378" s="262">
        <f t="shared" si="115"/>
        <v>2.4300000000000002</v>
      </c>
    </row>
    <row r="379" spans="2:18" x14ac:dyDescent="0.25">
      <c r="B379" s="254">
        <v>371</v>
      </c>
      <c r="C379" s="267" t="s">
        <v>558</v>
      </c>
      <c r="D379" s="256" t="str">
        <f t="shared" si="114"/>
        <v>LK.29.10</v>
      </c>
      <c r="E379" s="256" t="s">
        <v>1024</v>
      </c>
      <c r="F379" s="257">
        <v>4</v>
      </c>
      <c r="G379" s="305"/>
      <c r="H379" s="258" t="s">
        <v>664</v>
      </c>
      <c r="I379" s="258" t="s">
        <v>662</v>
      </c>
      <c r="J379" s="258" t="s">
        <v>663</v>
      </c>
      <c r="K379" s="259">
        <f>'LK 29'!F12</f>
        <v>52.445599999999999</v>
      </c>
      <c r="L379" s="259">
        <f>'LK 29'!G12</f>
        <v>54</v>
      </c>
      <c r="M379" s="259">
        <f>'LK 29'!H12</f>
        <v>54</v>
      </c>
      <c r="N379" s="259">
        <f>'LK 29'!I12</f>
        <v>28.02</v>
      </c>
      <c r="O379" s="260">
        <f t="shared" si="112"/>
        <v>54</v>
      </c>
      <c r="P379" s="260">
        <f t="shared" si="113"/>
        <v>188.46560000000002</v>
      </c>
      <c r="Q379" s="261">
        <f>'LK 29'!D12</f>
        <v>63</v>
      </c>
      <c r="R379" s="262">
        <f t="shared" si="115"/>
        <v>2.4300000000000002</v>
      </c>
    </row>
    <row r="380" spans="2:18" x14ac:dyDescent="0.25">
      <c r="B380" s="254">
        <v>372</v>
      </c>
      <c r="C380" s="267" t="s">
        <v>559</v>
      </c>
      <c r="D380" s="256" t="str">
        <f t="shared" si="114"/>
        <v>LK.29.11</v>
      </c>
      <c r="E380" s="256" t="s">
        <v>975</v>
      </c>
      <c r="F380" s="257">
        <v>4</v>
      </c>
      <c r="G380" s="305"/>
      <c r="H380" s="258" t="s">
        <v>664</v>
      </c>
      <c r="I380" s="258" t="s">
        <v>683</v>
      </c>
      <c r="J380" s="258" t="s">
        <v>663</v>
      </c>
      <c r="K380" s="259">
        <f>'LK 29'!F13</f>
        <v>52.4</v>
      </c>
      <c r="L380" s="259">
        <f>'LK 29'!G13</f>
        <v>54</v>
      </c>
      <c r="M380" s="259">
        <f>'LK 29'!H13</f>
        <v>54</v>
      </c>
      <c r="N380" s="259">
        <f>'LK 29'!I13</f>
        <v>32.1</v>
      </c>
      <c r="O380" s="260">
        <f t="shared" si="112"/>
        <v>54</v>
      </c>
      <c r="P380" s="260">
        <f t="shared" si="113"/>
        <v>192.5</v>
      </c>
      <c r="Q380" s="261">
        <f>'LK 29'!D13</f>
        <v>63</v>
      </c>
      <c r="R380" s="262">
        <f t="shared" si="115"/>
        <v>2.4300000000000002</v>
      </c>
    </row>
    <row r="381" spans="2:18" x14ac:dyDescent="0.25">
      <c r="B381" s="254">
        <v>373</v>
      </c>
      <c r="C381" s="267" t="s">
        <v>560</v>
      </c>
      <c r="D381" s="256" t="str">
        <f t="shared" si="114"/>
        <v>LK.29.12</v>
      </c>
      <c r="E381" s="256" t="s">
        <v>1025</v>
      </c>
      <c r="F381" s="257">
        <v>4</v>
      </c>
      <c r="G381" s="305"/>
      <c r="H381" s="258" t="s">
        <v>664</v>
      </c>
      <c r="I381" s="258" t="s">
        <v>842</v>
      </c>
      <c r="J381" s="258" t="s">
        <v>663</v>
      </c>
      <c r="K381" s="259">
        <f>'LK 29'!F14</f>
        <v>52.4</v>
      </c>
      <c r="L381" s="259">
        <f>'LK 29'!G14</f>
        <v>54</v>
      </c>
      <c r="M381" s="259">
        <f>'LK 29'!H14</f>
        <v>54</v>
      </c>
      <c r="N381" s="259">
        <f>'LK 29'!I14</f>
        <v>32.1</v>
      </c>
      <c r="O381" s="260">
        <f t="shared" si="112"/>
        <v>54</v>
      </c>
      <c r="P381" s="260">
        <f t="shared" si="113"/>
        <v>192.5</v>
      </c>
      <c r="Q381" s="261">
        <f>'LK 29'!D14</f>
        <v>63</v>
      </c>
      <c r="R381" s="262">
        <f t="shared" si="115"/>
        <v>2.4300000000000002</v>
      </c>
    </row>
    <row r="382" spans="2:18" x14ac:dyDescent="0.25">
      <c r="B382" s="254">
        <v>374</v>
      </c>
      <c r="C382" s="267" t="s">
        <v>561</v>
      </c>
      <c r="D382" s="256" t="str">
        <f t="shared" si="114"/>
        <v>LK.29.13</v>
      </c>
      <c r="E382" s="256" t="s">
        <v>1026</v>
      </c>
      <c r="F382" s="257">
        <v>4</v>
      </c>
      <c r="G382" s="305"/>
      <c r="H382" s="258" t="s">
        <v>661</v>
      </c>
      <c r="I382" s="258" t="s">
        <v>662</v>
      </c>
      <c r="J382" s="258" t="s">
        <v>663</v>
      </c>
      <c r="K382" s="259">
        <f>'LK 29'!F15</f>
        <v>52.66675</v>
      </c>
      <c r="L382" s="259">
        <f>'LK 29'!G15</f>
        <v>54</v>
      </c>
      <c r="M382" s="259">
        <f>'LK 29'!H15</f>
        <v>54</v>
      </c>
      <c r="N382" s="259">
        <f>'LK 29'!I15</f>
        <v>27.855</v>
      </c>
      <c r="O382" s="260">
        <f t="shared" si="112"/>
        <v>54</v>
      </c>
      <c r="P382" s="260">
        <f t="shared" si="113"/>
        <v>188.52175</v>
      </c>
      <c r="Q382" s="261">
        <f>'LK 29'!D15</f>
        <v>91</v>
      </c>
      <c r="R382" s="262">
        <f t="shared" si="115"/>
        <v>2.4300000000000002</v>
      </c>
    </row>
    <row r="383" spans="2:18" x14ac:dyDescent="0.25">
      <c r="B383" s="254">
        <v>375</v>
      </c>
      <c r="C383" s="337" t="s">
        <v>108</v>
      </c>
      <c r="D383" s="337"/>
      <c r="E383" s="337"/>
      <c r="F383" s="337"/>
      <c r="G383" s="263"/>
      <c r="H383" s="264"/>
      <c r="I383" s="264"/>
      <c r="J383" s="264"/>
      <c r="K383" s="265">
        <f>SUM(K384:K389)</f>
        <v>379.8</v>
      </c>
      <c r="L383" s="265">
        <f>SUM(L384:L389)</f>
        <v>390</v>
      </c>
      <c r="M383" s="265">
        <f>SUM(M384:M389)</f>
        <v>390</v>
      </c>
      <c r="N383" s="265">
        <f>SUM(N384:N389)</f>
        <v>214.8</v>
      </c>
      <c r="O383" s="265">
        <f>MAX(K383:N383)</f>
        <v>390</v>
      </c>
      <c r="P383" s="265">
        <f>SUM(P384:P389)</f>
        <v>1374.6</v>
      </c>
      <c r="Q383" s="266">
        <f>+SUM(Q384:Q389)</f>
        <v>570</v>
      </c>
      <c r="R383" s="249">
        <f>+SUM(R384:R389)</f>
        <v>14.58</v>
      </c>
    </row>
    <row r="384" spans="2:18" x14ac:dyDescent="0.25">
      <c r="B384" s="254">
        <v>376</v>
      </c>
      <c r="C384" s="267" t="s">
        <v>562</v>
      </c>
      <c r="D384" s="256" t="str">
        <f>+C384</f>
        <v>LK.30.1</v>
      </c>
      <c r="E384" s="256" t="s">
        <v>1027</v>
      </c>
      <c r="F384" s="257">
        <v>4</v>
      </c>
      <c r="G384" s="305" t="s">
        <v>1136</v>
      </c>
      <c r="H384" s="258" t="s">
        <v>661</v>
      </c>
      <c r="I384" s="258" t="s">
        <v>662</v>
      </c>
      <c r="J384" s="258" t="s">
        <v>681</v>
      </c>
      <c r="K384" s="259">
        <f>'LK 30'!F3</f>
        <v>63.4</v>
      </c>
      <c r="L384" s="259">
        <f>'LK 30'!G3</f>
        <v>65</v>
      </c>
      <c r="M384" s="259">
        <f>'LK 30'!H3</f>
        <v>65</v>
      </c>
      <c r="N384" s="259">
        <f>'LK 30'!I3</f>
        <v>34.200000000000003</v>
      </c>
      <c r="O384" s="260">
        <f t="shared" ref="O384:O389" si="116">+MAX(K384:N384)</f>
        <v>65</v>
      </c>
      <c r="P384" s="260">
        <f t="shared" ref="P384:P389" si="117">+SUM(K384:N384)</f>
        <v>227.60000000000002</v>
      </c>
      <c r="Q384" s="261">
        <f>'LK 30'!D3</f>
        <v>105</v>
      </c>
      <c r="R384" s="262">
        <f>0.81*3</f>
        <v>2.4300000000000002</v>
      </c>
    </row>
    <row r="385" spans="2:18" x14ac:dyDescent="0.25">
      <c r="B385" s="254">
        <v>377</v>
      </c>
      <c r="C385" s="267" t="s">
        <v>563</v>
      </c>
      <c r="D385" s="256" t="str">
        <f t="shared" ref="D385:D389" si="118">+C385</f>
        <v>LK.30.2</v>
      </c>
      <c r="E385" s="256" t="s">
        <v>1028</v>
      </c>
      <c r="F385" s="257">
        <v>4</v>
      </c>
      <c r="G385" s="305"/>
      <c r="H385" s="258" t="s">
        <v>664</v>
      </c>
      <c r="I385" s="258" t="s">
        <v>665</v>
      </c>
      <c r="J385" s="258" t="s">
        <v>681</v>
      </c>
      <c r="K385" s="259">
        <f>'LK 30'!F4</f>
        <v>63.1</v>
      </c>
      <c r="L385" s="259">
        <f>'LK 30'!G4</f>
        <v>65</v>
      </c>
      <c r="M385" s="259">
        <f>'LK 30'!H4</f>
        <v>65</v>
      </c>
      <c r="N385" s="259">
        <f>'LK 30'!I4</f>
        <v>39</v>
      </c>
      <c r="O385" s="260">
        <f t="shared" si="116"/>
        <v>65</v>
      </c>
      <c r="P385" s="260">
        <f t="shared" si="117"/>
        <v>232.1</v>
      </c>
      <c r="Q385" s="261">
        <f>'LK 30'!D4</f>
        <v>75</v>
      </c>
      <c r="R385" s="262">
        <f t="shared" ref="R385:R389" si="119">0.81*3</f>
        <v>2.4300000000000002</v>
      </c>
    </row>
    <row r="386" spans="2:18" x14ac:dyDescent="0.25">
      <c r="B386" s="254">
        <v>378</v>
      </c>
      <c r="C386" s="267" t="s">
        <v>564</v>
      </c>
      <c r="D386" s="256" t="str">
        <f t="shared" si="118"/>
        <v>LK.30.3</v>
      </c>
      <c r="E386" s="256" t="s">
        <v>1029</v>
      </c>
      <c r="F386" s="257">
        <v>4</v>
      </c>
      <c r="G386" s="305"/>
      <c r="H386" s="258" t="s">
        <v>661</v>
      </c>
      <c r="I386" s="258" t="s">
        <v>662</v>
      </c>
      <c r="J386" s="258" t="s">
        <v>681</v>
      </c>
      <c r="K386" s="259">
        <f>'LK 30'!F5</f>
        <v>63.4</v>
      </c>
      <c r="L386" s="259">
        <f>'LK 30'!G5</f>
        <v>65</v>
      </c>
      <c r="M386" s="259">
        <f>'LK 30'!H5</f>
        <v>65</v>
      </c>
      <c r="N386" s="259">
        <f>'LK 30'!I5</f>
        <v>34.200000000000003</v>
      </c>
      <c r="O386" s="260">
        <f t="shared" si="116"/>
        <v>65</v>
      </c>
      <c r="P386" s="260">
        <f t="shared" si="117"/>
        <v>227.60000000000002</v>
      </c>
      <c r="Q386" s="261">
        <f>'LK 30'!D5</f>
        <v>105</v>
      </c>
      <c r="R386" s="262">
        <f t="shared" si="119"/>
        <v>2.4300000000000002</v>
      </c>
    </row>
    <row r="387" spans="2:18" x14ac:dyDescent="0.25">
      <c r="B387" s="254">
        <v>379</v>
      </c>
      <c r="C387" s="267" t="s">
        <v>565</v>
      </c>
      <c r="D387" s="256" t="str">
        <f t="shared" si="118"/>
        <v>LK.30.4</v>
      </c>
      <c r="E387" s="256" t="s">
        <v>1030</v>
      </c>
      <c r="F387" s="257">
        <v>4</v>
      </c>
      <c r="G387" s="305" t="s">
        <v>1137</v>
      </c>
      <c r="H387" s="258" t="s">
        <v>661</v>
      </c>
      <c r="I387" s="258" t="s">
        <v>662</v>
      </c>
      <c r="J387" s="258" t="s">
        <v>663</v>
      </c>
      <c r="K387" s="259">
        <f>'LK 30'!F6</f>
        <v>63.4</v>
      </c>
      <c r="L387" s="259">
        <f>'LK 30'!G6</f>
        <v>65</v>
      </c>
      <c r="M387" s="259">
        <f>'LK 30'!H6</f>
        <v>65</v>
      </c>
      <c r="N387" s="259">
        <f>'LK 30'!I6</f>
        <v>34.200000000000003</v>
      </c>
      <c r="O387" s="260">
        <f t="shared" si="116"/>
        <v>65</v>
      </c>
      <c r="P387" s="260">
        <f t="shared" si="117"/>
        <v>227.60000000000002</v>
      </c>
      <c r="Q387" s="261">
        <f>'LK 30'!D6</f>
        <v>105</v>
      </c>
      <c r="R387" s="262">
        <f t="shared" si="119"/>
        <v>2.4300000000000002</v>
      </c>
    </row>
    <row r="388" spans="2:18" x14ac:dyDescent="0.25">
      <c r="B388" s="254">
        <v>380</v>
      </c>
      <c r="C388" s="267" t="s">
        <v>566</v>
      </c>
      <c r="D388" s="256" t="str">
        <f t="shared" si="118"/>
        <v>LK.30.5</v>
      </c>
      <c r="E388" s="256" t="s">
        <v>1031</v>
      </c>
      <c r="F388" s="257">
        <v>4</v>
      </c>
      <c r="G388" s="305"/>
      <c r="H388" s="258" t="s">
        <v>664</v>
      </c>
      <c r="I388" s="258" t="s">
        <v>665</v>
      </c>
      <c r="J388" s="258" t="s">
        <v>663</v>
      </c>
      <c r="K388" s="259">
        <f>'LK 30'!F7</f>
        <v>63.1</v>
      </c>
      <c r="L388" s="259">
        <f>'LK 30'!G7</f>
        <v>65</v>
      </c>
      <c r="M388" s="259">
        <f>'LK 30'!H7</f>
        <v>65</v>
      </c>
      <c r="N388" s="259">
        <f>'LK 30'!I7</f>
        <v>39</v>
      </c>
      <c r="O388" s="260">
        <f t="shared" si="116"/>
        <v>65</v>
      </c>
      <c r="P388" s="260">
        <f t="shared" si="117"/>
        <v>232.1</v>
      </c>
      <c r="Q388" s="261">
        <f>'LK 30'!D7</f>
        <v>75</v>
      </c>
      <c r="R388" s="262">
        <f t="shared" si="119"/>
        <v>2.4300000000000002</v>
      </c>
    </row>
    <row r="389" spans="2:18" x14ac:dyDescent="0.25">
      <c r="B389" s="254">
        <v>381</v>
      </c>
      <c r="C389" s="267" t="s">
        <v>567</v>
      </c>
      <c r="D389" s="256" t="str">
        <f t="shared" si="118"/>
        <v>LK.30.6</v>
      </c>
      <c r="E389" s="256" t="s">
        <v>1032</v>
      </c>
      <c r="F389" s="257">
        <v>4</v>
      </c>
      <c r="G389" s="305"/>
      <c r="H389" s="258" t="s">
        <v>661</v>
      </c>
      <c r="I389" s="258" t="s">
        <v>662</v>
      </c>
      <c r="J389" s="258" t="s">
        <v>663</v>
      </c>
      <c r="K389" s="259">
        <f>'LK 30'!F8</f>
        <v>63.4</v>
      </c>
      <c r="L389" s="259">
        <f>'LK 30'!G8</f>
        <v>65</v>
      </c>
      <c r="M389" s="259">
        <f>'LK 30'!H8</f>
        <v>65</v>
      </c>
      <c r="N389" s="259">
        <f>'LK 30'!I8</f>
        <v>34.200000000000003</v>
      </c>
      <c r="O389" s="260">
        <f t="shared" si="116"/>
        <v>65</v>
      </c>
      <c r="P389" s="260">
        <f t="shared" si="117"/>
        <v>227.60000000000002</v>
      </c>
      <c r="Q389" s="261">
        <f>'LK 30'!D8</f>
        <v>105</v>
      </c>
      <c r="R389" s="262">
        <f t="shared" si="119"/>
        <v>2.4300000000000002</v>
      </c>
    </row>
    <row r="390" spans="2:18" hidden="1" x14ac:dyDescent="0.25">
      <c r="B390" s="268"/>
      <c r="C390" s="269"/>
      <c r="D390" s="270"/>
      <c r="E390" s="270"/>
      <c r="F390" s="271"/>
      <c r="G390" s="271"/>
      <c r="H390" s="272"/>
      <c r="I390" s="272"/>
      <c r="J390" s="272"/>
      <c r="K390" s="273"/>
      <c r="L390" s="273"/>
      <c r="M390" s="273"/>
      <c r="N390" s="273"/>
      <c r="O390" s="274"/>
      <c r="P390" s="274"/>
      <c r="Q390" s="275"/>
      <c r="R390" s="262"/>
    </row>
    <row r="391" spans="2:18" ht="45.75" hidden="1" customHeight="1" thickBot="1" x14ac:dyDescent="0.3">
      <c r="B391" s="276"/>
      <c r="C391" s="276"/>
      <c r="D391" s="276"/>
      <c r="E391" s="276"/>
      <c r="F391" s="277"/>
      <c r="G391" s="277"/>
      <c r="H391" s="276"/>
      <c r="I391" s="276"/>
      <c r="J391" s="276"/>
      <c r="K391" s="278"/>
      <c r="L391" s="278"/>
      <c r="M391" s="278"/>
      <c r="N391" s="278"/>
      <c r="O391" s="278"/>
      <c r="P391" s="278"/>
      <c r="Q391" s="279"/>
      <c r="R391" s="280"/>
    </row>
    <row r="392" spans="2:18" hidden="1" x14ac:dyDescent="0.25">
      <c r="B392" s="281"/>
      <c r="C392" s="306" t="s">
        <v>112</v>
      </c>
      <c r="D392" s="307"/>
      <c r="E392" s="307"/>
      <c r="F392" s="308"/>
      <c r="G392" s="282"/>
      <c r="H392" s="283"/>
      <c r="I392" s="283"/>
      <c r="J392" s="284"/>
      <c r="K392" s="285">
        <f>SUM(K394:K395)</f>
        <v>243.06</v>
      </c>
      <c r="L392" s="285">
        <f>SUM(L394:L395)</f>
        <v>243.06</v>
      </c>
      <c r="M392" s="285">
        <f>SUM(M394:M395)</f>
        <v>230.52</v>
      </c>
      <c r="N392" s="285"/>
      <c r="O392" s="285">
        <f>MAX(K392:N392)</f>
        <v>243.06</v>
      </c>
      <c r="P392" s="285">
        <f>SUM(P394:P395)</f>
        <v>716.64</v>
      </c>
      <c r="Q392" s="286">
        <f>+SUM(Q394:Q395)</f>
        <v>480</v>
      </c>
      <c r="R392" s="285"/>
    </row>
    <row r="393" spans="2:18" ht="15" customHeight="1" x14ac:dyDescent="0.25">
      <c r="B393" s="309" t="s">
        <v>1146</v>
      </c>
      <c r="C393" s="309"/>
      <c r="D393" s="309"/>
      <c r="E393" s="309"/>
      <c r="F393" s="309"/>
      <c r="G393" s="309"/>
      <c r="H393" s="309"/>
      <c r="I393" s="309"/>
      <c r="J393" s="309"/>
      <c r="K393" s="309"/>
      <c r="L393" s="309"/>
      <c r="M393" s="309"/>
      <c r="N393" s="309"/>
      <c r="O393" s="309"/>
      <c r="P393" s="309"/>
      <c r="Q393" s="309"/>
      <c r="R393" s="285"/>
    </row>
    <row r="394" spans="2:18" x14ac:dyDescent="0.25">
      <c r="B394" s="254">
        <v>1</v>
      </c>
      <c r="C394" s="287" t="s">
        <v>568</v>
      </c>
      <c r="D394" s="256" t="str">
        <f>+C394</f>
        <v>BT-01.1</v>
      </c>
      <c r="E394" s="256" t="s">
        <v>1034</v>
      </c>
      <c r="F394" s="257">
        <v>3</v>
      </c>
      <c r="G394" s="257" t="s">
        <v>679</v>
      </c>
      <c r="H394" s="305" t="s">
        <v>1033</v>
      </c>
      <c r="I394" s="305"/>
      <c r="J394" s="258" t="s">
        <v>681</v>
      </c>
      <c r="K394" s="259">
        <f>'NNO-BT-01'!F3</f>
        <v>121.53</v>
      </c>
      <c r="L394" s="259">
        <f>'NNO-BT-01'!G3</f>
        <v>121.53</v>
      </c>
      <c r="M394" s="259">
        <f>'NNO-BT-01'!H3</f>
        <v>115.26</v>
      </c>
      <c r="N394" s="259"/>
      <c r="O394" s="260">
        <f t="shared" ref="O394:O395" si="120">+MAX(K394:N394)</f>
        <v>121.53</v>
      </c>
      <c r="P394" s="260">
        <f t="shared" ref="P394:P395" si="121">+SUM(K394:N394)</f>
        <v>358.32</v>
      </c>
      <c r="Q394" s="261">
        <f>'NNO-BT-01'!D3</f>
        <v>240</v>
      </c>
      <c r="R394" s="262">
        <f>0.81*2</f>
        <v>1.62</v>
      </c>
    </row>
    <row r="395" spans="2:18" x14ac:dyDescent="0.25">
      <c r="B395" s="254">
        <v>2</v>
      </c>
      <c r="C395" s="287" t="s">
        <v>570</v>
      </c>
      <c r="D395" s="256" t="str">
        <f t="shared" ref="D395" si="122">+C395</f>
        <v>BT-01.2</v>
      </c>
      <c r="E395" s="256" t="s">
        <v>1035</v>
      </c>
      <c r="F395" s="257">
        <v>3</v>
      </c>
      <c r="G395" s="257" t="s">
        <v>680</v>
      </c>
      <c r="H395" s="305" t="s">
        <v>1033</v>
      </c>
      <c r="I395" s="305"/>
      <c r="J395" s="258" t="s">
        <v>663</v>
      </c>
      <c r="K395" s="259">
        <f>'NNO-BT-01'!F4</f>
        <v>121.53</v>
      </c>
      <c r="L395" s="259">
        <f>'NNO-BT-01'!G4</f>
        <v>121.53</v>
      </c>
      <c r="M395" s="259">
        <f>'NNO-BT-01'!H4</f>
        <v>115.26</v>
      </c>
      <c r="N395" s="259"/>
      <c r="O395" s="260">
        <f t="shared" si="120"/>
        <v>121.53</v>
      </c>
      <c r="P395" s="260">
        <f t="shared" si="121"/>
        <v>358.32</v>
      </c>
      <c r="Q395" s="261">
        <f>'NNO-BT-01'!D4</f>
        <v>240</v>
      </c>
      <c r="R395" s="262">
        <f>0.81*2</f>
        <v>1.62</v>
      </c>
    </row>
    <row r="396" spans="2:18" hidden="1" x14ac:dyDescent="0.25">
      <c r="B396" s="254">
        <v>3</v>
      </c>
      <c r="C396" s="304" t="s">
        <v>115</v>
      </c>
      <c r="D396" s="304"/>
      <c r="E396" s="304"/>
      <c r="F396" s="304"/>
      <c r="G396" s="282"/>
      <c r="H396" s="283"/>
      <c r="I396" s="283"/>
      <c r="J396" s="283"/>
      <c r="K396" s="285">
        <f>SUM(K397:K398)</f>
        <v>243.06</v>
      </c>
      <c r="L396" s="285">
        <f>SUM(L397:L398)</f>
        <v>243.06</v>
      </c>
      <c r="M396" s="285">
        <f>SUM(M397:M398)</f>
        <v>230.52</v>
      </c>
      <c r="N396" s="285"/>
      <c r="O396" s="285">
        <f>MAX(K396:N396)</f>
        <v>243.06</v>
      </c>
      <c r="P396" s="285">
        <f>SUM(P397:P398)</f>
        <v>716.64</v>
      </c>
      <c r="Q396" s="288">
        <f>+SUM(Q397:Q398)</f>
        <v>480</v>
      </c>
      <c r="R396" s="285"/>
    </row>
    <row r="397" spans="2:18" x14ac:dyDescent="0.25">
      <c r="B397" s="254">
        <v>3</v>
      </c>
      <c r="C397" s="287" t="s">
        <v>572</v>
      </c>
      <c r="D397" s="256" t="str">
        <f>+C397</f>
        <v>BT-02.1</v>
      </c>
      <c r="E397" s="256" t="s">
        <v>1036</v>
      </c>
      <c r="F397" s="257">
        <v>3</v>
      </c>
      <c r="G397" s="257" t="s">
        <v>680</v>
      </c>
      <c r="H397" s="305" t="s">
        <v>1033</v>
      </c>
      <c r="I397" s="305"/>
      <c r="J397" s="258" t="s">
        <v>681</v>
      </c>
      <c r="K397" s="259">
        <f>'NNO-BT-02'!F3</f>
        <v>121.53</v>
      </c>
      <c r="L397" s="259">
        <f>'NNO-BT-02'!G3</f>
        <v>121.53</v>
      </c>
      <c r="M397" s="259">
        <f>'NNO-BT-02'!H3</f>
        <v>115.26</v>
      </c>
      <c r="N397" s="259"/>
      <c r="O397" s="260">
        <f t="shared" ref="O397:O398" si="123">+MAX(K397:N397)</f>
        <v>121.53</v>
      </c>
      <c r="P397" s="260">
        <f t="shared" ref="P397:P398" si="124">+SUM(K397:N397)</f>
        <v>358.32</v>
      </c>
      <c r="Q397" s="261">
        <f>'NNO-BT-02'!D3</f>
        <v>240</v>
      </c>
      <c r="R397" s="262">
        <f>0.81*2</f>
        <v>1.62</v>
      </c>
    </row>
    <row r="398" spans="2:18" x14ac:dyDescent="0.25">
      <c r="B398" s="254">
        <v>4</v>
      </c>
      <c r="C398" s="287" t="s">
        <v>573</v>
      </c>
      <c r="D398" s="256" t="str">
        <f t="shared" ref="D398" si="125">+C398</f>
        <v>BT-02.2</v>
      </c>
      <c r="E398" s="256" t="s">
        <v>1037</v>
      </c>
      <c r="F398" s="257">
        <v>3</v>
      </c>
      <c r="G398" s="257" t="s">
        <v>682</v>
      </c>
      <c r="H398" s="305" t="s">
        <v>1033</v>
      </c>
      <c r="I398" s="305"/>
      <c r="J398" s="258" t="s">
        <v>663</v>
      </c>
      <c r="K398" s="259">
        <f>'NNO-BT-02'!F4</f>
        <v>121.53</v>
      </c>
      <c r="L398" s="259">
        <f>'NNO-BT-02'!G4</f>
        <v>121.53</v>
      </c>
      <c r="M398" s="259">
        <f>'NNO-BT-02'!H4</f>
        <v>115.26</v>
      </c>
      <c r="N398" s="259"/>
      <c r="O398" s="260">
        <f t="shared" si="123"/>
        <v>121.53</v>
      </c>
      <c r="P398" s="260">
        <f t="shared" si="124"/>
        <v>358.32</v>
      </c>
      <c r="Q398" s="261">
        <f>'NNO-BT-02'!D4</f>
        <v>240</v>
      </c>
      <c r="R398" s="262">
        <f>0.81*2</f>
        <v>1.62</v>
      </c>
    </row>
    <row r="399" spans="2:18" hidden="1" x14ac:dyDescent="0.25">
      <c r="B399" s="254">
        <v>4.7</v>
      </c>
      <c r="C399" s="304" t="s">
        <v>118</v>
      </c>
      <c r="D399" s="304"/>
      <c r="E399" s="304"/>
      <c r="F399" s="304"/>
      <c r="G399" s="282"/>
      <c r="H399" s="283"/>
      <c r="I399" s="283"/>
      <c r="J399" s="283"/>
      <c r="K399" s="285">
        <f>SUM(K400:K401)</f>
        <v>243.06</v>
      </c>
      <c r="L399" s="285">
        <f>SUM(L400:L401)</f>
        <v>243.06</v>
      </c>
      <c r="M399" s="285">
        <f>SUM(M400:M401)</f>
        <v>230.52</v>
      </c>
      <c r="N399" s="285"/>
      <c r="O399" s="285">
        <f>MAX(K399:N399)</f>
        <v>243.06</v>
      </c>
      <c r="P399" s="285">
        <f>SUM(P400:P401)</f>
        <v>716.64</v>
      </c>
      <c r="Q399" s="288">
        <f>+SUM(Q400:Q401)</f>
        <v>480</v>
      </c>
      <c r="R399" s="285"/>
    </row>
    <row r="400" spans="2:18" x14ac:dyDescent="0.25">
      <c r="B400" s="254">
        <v>5</v>
      </c>
      <c r="C400" s="287" t="s">
        <v>574</v>
      </c>
      <c r="D400" s="256" t="str">
        <f>+C400</f>
        <v>BT-03.1</v>
      </c>
      <c r="E400" s="256" t="s">
        <v>1038</v>
      </c>
      <c r="F400" s="257">
        <v>3</v>
      </c>
      <c r="G400" s="257" t="s">
        <v>682</v>
      </c>
      <c r="H400" s="305" t="s">
        <v>1033</v>
      </c>
      <c r="I400" s="305"/>
      <c r="J400" s="258" t="s">
        <v>681</v>
      </c>
      <c r="K400" s="259">
        <f>'NNO-BT-03'!F3</f>
        <v>121.53</v>
      </c>
      <c r="L400" s="259">
        <f>'NNO-BT-03'!G3</f>
        <v>121.53</v>
      </c>
      <c r="M400" s="259">
        <f>'NNO-BT-03'!H3</f>
        <v>115.26</v>
      </c>
      <c r="N400" s="259"/>
      <c r="O400" s="260">
        <f t="shared" ref="O400:O401" si="126">+MAX(K400:N400)</f>
        <v>121.53</v>
      </c>
      <c r="P400" s="260">
        <f t="shared" ref="P400:P401" si="127">+SUM(K400:N400)</f>
        <v>358.32</v>
      </c>
      <c r="Q400" s="261">
        <f>'NNO-BT-03'!D3</f>
        <v>240</v>
      </c>
      <c r="R400" s="262">
        <f>0.81*2</f>
        <v>1.62</v>
      </c>
    </row>
    <row r="401" spans="2:18" x14ac:dyDescent="0.25">
      <c r="B401" s="254">
        <v>6</v>
      </c>
      <c r="C401" s="287" t="s">
        <v>575</v>
      </c>
      <c r="D401" s="256" t="str">
        <f t="shared" ref="D401" si="128">+C401</f>
        <v>BT-03.2</v>
      </c>
      <c r="E401" s="256" t="s">
        <v>1039</v>
      </c>
      <c r="F401" s="257">
        <v>3</v>
      </c>
      <c r="G401" s="257" t="s">
        <v>709</v>
      </c>
      <c r="H401" s="305" t="s">
        <v>1033</v>
      </c>
      <c r="I401" s="305"/>
      <c r="J401" s="258" t="s">
        <v>663</v>
      </c>
      <c r="K401" s="259">
        <f>'NNO-BT-03'!F4</f>
        <v>121.53</v>
      </c>
      <c r="L401" s="259">
        <f>'NNO-BT-03'!G4</f>
        <v>121.53</v>
      </c>
      <c r="M401" s="259">
        <f>'NNO-BT-03'!H4</f>
        <v>115.26</v>
      </c>
      <c r="N401" s="259"/>
      <c r="O401" s="260">
        <f t="shared" si="126"/>
        <v>121.53</v>
      </c>
      <c r="P401" s="260">
        <f t="shared" si="127"/>
        <v>358.32</v>
      </c>
      <c r="Q401" s="261">
        <f>'NNO-BT-03'!D4</f>
        <v>240</v>
      </c>
      <c r="R401" s="262">
        <f>0.81*2</f>
        <v>1.62</v>
      </c>
    </row>
    <row r="402" spans="2:18" hidden="1" x14ac:dyDescent="0.25">
      <c r="B402" s="254">
        <v>6.8</v>
      </c>
      <c r="C402" s="304" t="s">
        <v>121</v>
      </c>
      <c r="D402" s="304"/>
      <c r="E402" s="304"/>
      <c r="F402" s="304"/>
      <c r="G402" s="282"/>
      <c r="H402" s="283"/>
      <c r="I402" s="283"/>
      <c r="J402" s="283"/>
      <c r="K402" s="285">
        <f>SUM(K403:K404)</f>
        <v>243.06</v>
      </c>
      <c r="L402" s="285">
        <f>SUM(L403:L404)</f>
        <v>243.06</v>
      </c>
      <c r="M402" s="285">
        <f>SUM(M403:M404)</f>
        <v>230.52</v>
      </c>
      <c r="N402" s="285"/>
      <c r="O402" s="285">
        <f>MAX(K402:N402)</f>
        <v>243.06</v>
      </c>
      <c r="P402" s="285">
        <f>SUM(P403:P404)</f>
        <v>716.64</v>
      </c>
      <c r="Q402" s="288">
        <f>+SUM(Q403:Q404)</f>
        <v>479.40999999999997</v>
      </c>
      <c r="R402" s="285"/>
    </row>
    <row r="403" spans="2:18" x14ac:dyDescent="0.25">
      <c r="B403" s="254">
        <v>7</v>
      </c>
      <c r="C403" s="287" t="s">
        <v>576</v>
      </c>
      <c r="D403" s="256" t="str">
        <f>+C403</f>
        <v>BT-04.1</v>
      </c>
      <c r="E403" s="256" t="s">
        <v>1040</v>
      </c>
      <c r="F403" s="257">
        <v>3</v>
      </c>
      <c r="G403" s="257" t="s">
        <v>709</v>
      </c>
      <c r="H403" s="305" t="s">
        <v>1033</v>
      </c>
      <c r="I403" s="305"/>
      <c r="J403" s="258" t="s">
        <v>681</v>
      </c>
      <c r="K403" s="259">
        <f>'NNO-BT-04'!F3</f>
        <v>121.53</v>
      </c>
      <c r="L403" s="259">
        <f>'NNO-BT-04'!G3</f>
        <v>121.53</v>
      </c>
      <c r="M403" s="259">
        <f>'NNO-BT-04'!H3</f>
        <v>115.26</v>
      </c>
      <c r="N403" s="259"/>
      <c r="O403" s="260">
        <f t="shared" ref="O403:O404" si="129">+MAX(K403:N403)</f>
        <v>121.53</v>
      </c>
      <c r="P403" s="260">
        <f t="shared" ref="P403:P404" si="130">+SUM(K403:N403)</f>
        <v>358.32</v>
      </c>
      <c r="Q403" s="261">
        <f>'NNO-BT-04'!D3</f>
        <v>240</v>
      </c>
      <c r="R403" s="262">
        <f>0.81*2</f>
        <v>1.62</v>
      </c>
    </row>
    <row r="404" spans="2:18" x14ac:dyDescent="0.25">
      <c r="B404" s="254">
        <v>8</v>
      </c>
      <c r="C404" s="287" t="s">
        <v>577</v>
      </c>
      <c r="D404" s="256" t="str">
        <f t="shared" ref="D404" si="131">+C404</f>
        <v>BT-04.2</v>
      </c>
      <c r="E404" s="256" t="s">
        <v>1041</v>
      </c>
      <c r="F404" s="257">
        <v>3</v>
      </c>
      <c r="G404" s="257" t="s">
        <v>710</v>
      </c>
      <c r="H404" s="305" t="s">
        <v>1033</v>
      </c>
      <c r="I404" s="305"/>
      <c r="J404" s="258" t="s">
        <v>663</v>
      </c>
      <c r="K404" s="259">
        <f>'NNO-BT-04'!F4</f>
        <v>121.53</v>
      </c>
      <c r="L404" s="259">
        <f>'NNO-BT-04'!G4</f>
        <v>121.53</v>
      </c>
      <c r="M404" s="259">
        <f>'NNO-BT-04'!H4</f>
        <v>115.26</v>
      </c>
      <c r="N404" s="259"/>
      <c r="O404" s="260">
        <f t="shared" si="129"/>
        <v>121.53</v>
      </c>
      <c r="P404" s="260">
        <f t="shared" si="130"/>
        <v>358.32</v>
      </c>
      <c r="Q404" s="261">
        <f>'NNO-BT-04'!D4</f>
        <v>239.41</v>
      </c>
      <c r="R404" s="262">
        <f>0.81*2</f>
        <v>1.62</v>
      </c>
    </row>
    <row r="405" spans="2:18" hidden="1" x14ac:dyDescent="0.25">
      <c r="B405" s="254">
        <v>8.9</v>
      </c>
      <c r="C405" s="304" t="s">
        <v>124</v>
      </c>
      <c r="D405" s="304"/>
      <c r="E405" s="304"/>
      <c r="F405" s="304"/>
      <c r="G405" s="282"/>
      <c r="H405" s="283"/>
      <c r="I405" s="283"/>
      <c r="J405" s="283"/>
      <c r="K405" s="285">
        <f>SUM(K406:K407)</f>
        <v>243.06</v>
      </c>
      <c r="L405" s="285">
        <f>SUM(L406:L407)</f>
        <v>243.06</v>
      </c>
      <c r="M405" s="285">
        <f>SUM(M406:M407)</f>
        <v>230.52</v>
      </c>
      <c r="N405" s="285"/>
      <c r="O405" s="285">
        <f>MAX(K405:N405)</f>
        <v>243.06</v>
      </c>
      <c r="P405" s="285">
        <f>SUM(P406:P407)</f>
        <v>716.64</v>
      </c>
      <c r="Q405" s="288">
        <f>+SUM(Q406:Q407)</f>
        <v>480</v>
      </c>
      <c r="R405" s="285"/>
    </row>
    <row r="406" spans="2:18" x14ac:dyDescent="0.25">
      <c r="B406" s="254">
        <v>9</v>
      </c>
      <c r="C406" s="287" t="s">
        <v>578</v>
      </c>
      <c r="D406" s="256" t="str">
        <f>+C406</f>
        <v>BT-05.1</v>
      </c>
      <c r="E406" s="256" t="s">
        <v>1043</v>
      </c>
      <c r="F406" s="257">
        <v>3</v>
      </c>
      <c r="G406" s="257" t="s">
        <v>679</v>
      </c>
      <c r="H406" s="305" t="s">
        <v>1033</v>
      </c>
      <c r="I406" s="305"/>
      <c r="J406" s="258" t="s">
        <v>681</v>
      </c>
      <c r="K406" s="259">
        <f>'NNO-BT-05'!F3</f>
        <v>121.53</v>
      </c>
      <c r="L406" s="259">
        <f>'NNO-BT-05'!G3</f>
        <v>121.53</v>
      </c>
      <c r="M406" s="259">
        <f>'NNO-BT-05'!H3</f>
        <v>115.26</v>
      </c>
      <c r="N406" s="259"/>
      <c r="O406" s="260">
        <f t="shared" ref="O406:O407" si="132">+MAX(K406:N406)</f>
        <v>121.53</v>
      </c>
      <c r="P406" s="260">
        <f t="shared" ref="P406:P407" si="133">+SUM(K406:N406)</f>
        <v>358.32</v>
      </c>
      <c r="Q406" s="261">
        <f>'NNO-BT-05'!D3</f>
        <v>240</v>
      </c>
      <c r="R406" s="262">
        <f>0.81*2</f>
        <v>1.62</v>
      </c>
    </row>
    <row r="407" spans="2:18" x14ac:dyDescent="0.25">
      <c r="B407" s="254">
        <v>10</v>
      </c>
      <c r="C407" s="287" t="s">
        <v>579</v>
      </c>
      <c r="D407" s="256" t="str">
        <f t="shared" ref="D407" si="134">+C407</f>
        <v>BT-05.2</v>
      </c>
      <c r="E407" s="256" t="s">
        <v>1044</v>
      </c>
      <c r="F407" s="257">
        <v>3</v>
      </c>
      <c r="G407" s="257" t="s">
        <v>680</v>
      </c>
      <c r="H407" s="305" t="s">
        <v>1033</v>
      </c>
      <c r="I407" s="305"/>
      <c r="J407" s="258" t="s">
        <v>663</v>
      </c>
      <c r="K407" s="259">
        <f>'NNO-BT-05'!F4</f>
        <v>121.53</v>
      </c>
      <c r="L407" s="259">
        <f>'NNO-BT-05'!G4</f>
        <v>121.53</v>
      </c>
      <c r="M407" s="259">
        <f>'NNO-BT-05'!H4</f>
        <v>115.26</v>
      </c>
      <c r="N407" s="259"/>
      <c r="O407" s="260">
        <f t="shared" si="132"/>
        <v>121.53</v>
      </c>
      <c r="P407" s="260">
        <f t="shared" si="133"/>
        <v>358.32</v>
      </c>
      <c r="Q407" s="261">
        <f>'NNO-BT-05'!D4</f>
        <v>240</v>
      </c>
      <c r="R407" s="262">
        <f>0.81*2</f>
        <v>1.62</v>
      </c>
    </row>
    <row r="408" spans="2:18" hidden="1" x14ac:dyDescent="0.25">
      <c r="B408" s="254">
        <v>10.617582417582399</v>
      </c>
      <c r="C408" s="304" t="s">
        <v>127</v>
      </c>
      <c r="D408" s="304"/>
      <c r="E408" s="304"/>
      <c r="F408" s="304"/>
      <c r="G408" s="282"/>
      <c r="H408" s="283"/>
      <c r="I408" s="283"/>
      <c r="J408" s="283"/>
      <c r="K408" s="285">
        <f>SUM(K409:K410)</f>
        <v>243.06</v>
      </c>
      <c r="L408" s="285">
        <f>SUM(L409:L410)</f>
        <v>243.06</v>
      </c>
      <c r="M408" s="285">
        <f>SUM(M409:M410)</f>
        <v>230.52</v>
      </c>
      <c r="N408" s="285"/>
      <c r="O408" s="285">
        <f>MAX(K408:N408)</f>
        <v>243.06</v>
      </c>
      <c r="P408" s="285">
        <f>SUM(P409:P410)</f>
        <v>716.64</v>
      </c>
      <c r="Q408" s="288">
        <f>+SUM(Q409:Q410)</f>
        <v>480</v>
      </c>
      <c r="R408" s="285"/>
    </row>
    <row r="409" spans="2:18" x14ac:dyDescent="0.25">
      <c r="B409" s="254">
        <v>11</v>
      </c>
      <c r="C409" s="287" t="s">
        <v>580</v>
      </c>
      <c r="D409" s="256" t="str">
        <f>+C409</f>
        <v>BT-06.1</v>
      </c>
      <c r="E409" s="256" t="s">
        <v>1045</v>
      </c>
      <c r="F409" s="257">
        <v>3</v>
      </c>
      <c r="G409" s="257" t="s">
        <v>680</v>
      </c>
      <c r="H409" s="305" t="s">
        <v>1033</v>
      </c>
      <c r="I409" s="305"/>
      <c r="J409" s="258" t="s">
        <v>681</v>
      </c>
      <c r="K409" s="259">
        <f>'NNO-BT-06'!F3</f>
        <v>121.53</v>
      </c>
      <c r="L409" s="259">
        <f>'NNO-BT-06'!G3</f>
        <v>121.53</v>
      </c>
      <c r="M409" s="259">
        <f>'NNO-BT-06'!H3</f>
        <v>115.26</v>
      </c>
      <c r="N409" s="259"/>
      <c r="O409" s="260">
        <f t="shared" ref="O409:O410" si="135">+MAX(K409:N409)</f>
        <v>121.53</v>
      </c>
      <c r="P409" s="260">
        <f t="shared" ref="P409:P410" si="136">+SUM(K409:N409)</f>
        <v>358.32</v>
      </c>
      <c r="Q409" s="261">
        <f>'NNO-BT-06'!D3</f>
        <v>240</v>
      </c>
      <c r="R409" s="262">
        <f>0.81*2</f>
        <v>1.62</v>
      </c>
    </row>
    <row r="410" spans="2:18" x14ac:dyDescent="0.25">
      <c r="B410" s="254">
        <v>12</v>
      </c>
      <c r="C410" s="287" t="s">
        <v>581</v>
      </c>
      <c r="D410" s="256" t="str">
        <f t="shared" ref="D410" si="137">+C410</f>
        <v>BT-06.2</v>
      </c>
      <c r="E410" s="256" t="s">
        <v>1046</v>
      </c>
      <c r="F410" s="257">
        <v>3</v>
      </c>
      <c r="G410" s="257" t="s">
        <v>682</v>
      </c>
      <c r="H410" s="305" t="s">
        <v>1033</v>
      </c>
      <c r="I410" s="305"/>
      <c r="J410" s="258" t="s">
        <v>663</v>
      </c>
      <c r="K410" s="259">
        <f>'NNO-BT-06'!F4</f>
        <v>121.53</v>
      </c>
      <c r="L410" s="259">
        <f>'NNO-BT-06'!G4</f>
        <v>121.53</v>
      </c>
      <c r="M410" s="259">
        <f>'NNO-BT-06'!H4</f>
        <v>115.26</v>
      </c>
      <c r="N410" s="259"/>
      <c r="O410" s="260">
        <f t="shared" si="135"/>
        <v>121.53</v>
      </c>
      <c r="P410" s="260">
        <f t="shared" si="136"/>
        <v>358.32</v>
      </c>
      <c r="Q410" s="261">
        <f>'NNO-BT-06'!D4</f>
        <v>240</v>
      </c>
      <c r="R410" s="262">
        <f>0.81*2</f>
        <v>1.62</v>
      </c>
    </row>
    <row r="411" spans="2:18" hidden="1" x14ac:dyDescent="0.25">
      <c r="B411" s="254">
        <v>12.624615384615399</v>
      </c>
      <c r="C411" s="304" t="s">
        <v>130</v>
      </c>
      <c r="D411" s="304"/>
      <c r="E411" s="304"/>
      <c r="F411" s="304"/>
      <c r="G411" s="282"/>
      <c r="H411" s="283"/>
      <c r="I411" s="283"/>
      <c r="J411" s="283"/>
      <c r="K411" s="285">
        <f>SUM(K412:K413)</f>
        <v>243.06</v>
      </c>
      <c r="L411" s="285">
        <f>SUM(L412:L413)</f>
        <v>243.06</v>
      </c>
      <c r="M411" s="285">
        <f>SUM(M412:M413)</f>
        <v>230.52</v>
      </c>
      <c r="N411" s="285"/>
      <c r="O411" s="285">
        <f>MAX(K411:N411)</f>
        <v>243.06</v>
      </c>
      <c r="P411" s="285">
        <f>SUM(P412:P413)</f>
        <v>716.64</v>
      </c>
      <c r="Q411" s="288">
        <f>+SUM(Q412:Q413)</f>
        <v>480</v>
      </c>
      <c r="R411" s="285"/>
    </row>
    <row r="412" spans="2:18" x14ac:dyDescent="0.25">
      <c r="B412" s="254">
        <v>13</v>
      </c>
      <c r="C412" s="287" t="s">
        <v>582</v>
      </c>
      <c r="D412" s="256" t="str">
        <f>+C412</f>
        <v>BT-07.1</v>
      </c>
      <c r="E412" s="256" t="s">
        <v>1047</v>
      </c>
      <c r="F412" s="257">
        <v>3</v>
      </c>
      <c r="G412" s="257" t="s">
        <v>682</v>
      </c>
      <c r="H412" s="305" t="s">
        <v>1033</v>
      </c>
      <c r="I412" s="305"/>
      <c r="J412" s="258" t="s">
        <v>681</v>
      </c>
      <c r="K412" s="259">
        <f>'NNO-BT-07'!F3</f>
        <v>121.53</v>
      </c>
      <c r="L412" s="259">
        <f>'NNO-BT-07'!G3</f>
        <v>121.53</v>
      </c>
      <c r="M412" s="259">
        <f>'NNO-BT-07'!H3</f>
        <v>115.26</v>
      </c>
      <c r="N412" s="259"/>
      <c r="O412" s="260">
        <f t="shared" ref="O412:O413" si="138">+MAX(K412:N412)</f>
        <v>121.53</v>
      </c>
      <c r="P412" s="260">
        <f t="shared" ref="P412:P413" si="139">+SUM(K412:N412)</f>
        <v>358.32</v>
      </c>
      <c r="Q412" s="261">
        <f>'NNO-BT-07'!D3</f>
        <v>240</v>
      </c>
      <c r="R412" s="262">
        <f>0.81*2</f>
        <v>1.62</v>
      </c>
    </row>
    <row r="413" spans="2:18" x14ac:dyDescent="0.25">
      <c r="B413" s="254">
        <v>14</v>
      </c>
      <c r="C413" s="287" t="s">
        <v>583</v>
      </c>
      <c r="D413" s="256" t="str">
        <f t="shared" ref="D413" si="140">+C413</f>
        <v>BT-07.2</v>
      </c>
      <c r="E413" s="256" t="s">
        <v>1048</v>
      </c>
      <c r="F413" s="257">
        <v>3</v>
      </c>
      <c r="G413" s="257" t="s">
        <v>709</v>
      </c>
      <c r="H413" s="305" t="s">
        <v>1033</v>
      </c>
      <c r="I413" s="305"/>
      <c r="J413" s="258" t="s">
        <v>663</v>
      </c>
      <c r="K413" s="259">
        <f>'NNO-BT-07'!F4</f>
        <v>121.53</v>
      </c>
      <c r="L413" s="259">
        <f>'NNO-BT-07'!G4</f>
        <v>121.53</v>
      </c>
      <c r="M413" s="259">
        <f>'NNO-BT-07'!H4</f>
        <v>115.26</v>
      </c>
      <c r="N413" s="259"/>
      <c r="O413" s="260">
        <f t="shared" si="138"/>
        <v>121.53</v>
      </c>
      <c r="P413" s="260">
        <f t="shared" si="139"/>
        <v>358.32</v>
      </c>
      <c r="Q413" s="261">
        <f>'NNO-BT-07'!D4</f>
        <v>240</v>
      </c>
      <c r="R413" s="262">
        <f>0.81*2</f>
        <v>1.62</v>
      </c>
    </row>
    <row r="414" spans="2:18" hidden="1" x14ac:dyDescent="0.25">
      <c r="B414" s="254">
        <v>14.631648351648399</v>
      </c>
      <c r="C414" s="304" t="s">
        <v>133</v>
      </c>
      <c r="D414" s="304"/>
      <c r="E414" s="304"/>
      <c r="F414" s="304"/>
      <c r="G414" s="282"/>
      <c r="H414" s="283"/>
      <c r="I414" s="283"/>
      <c r="J414" s="283"/>
      <c r="K414" s="285">
        <f>SUM(K415:K416)</f>
        <v>243.06</v>
      </c>
      <c r="L414" s="285">
        <f>SUM(L415:L416)</f>
        <v>243.06</v>
      </c>
      <c r="M414" s="285">
        <f>SUM(M415:M416)</f>
        <v>230.52</v>
      </c>
      <c r="N414" s="285"/>
      <c r="O414" s="285">
        <f>MAX(K414:N414)</f>
        <v>243.06</v>
      </c>
      <c r="P414" s="285">
        <f>SUM(P415:P416)</f>
        <v>716.64</v>
      </c>
      <c r="Q414" s="288">
        <f>+SUM(Q415:Q416)</f>
        <v>479.15</v>
      </c>
      <c r="R414" s="285"/>
    </row>
    <row r="415" spans="2:18" x14ac:dyDescent="0.25">
      <c r="B415" s="254">
        <v>15</v>
      </c>
      <c r="C415" s="287" t="s">
        <v>584</v>
      </c>
      <c r="D415" s="256" t="str">
        <f>+C415</f>
        <v>BT-08.1</v>
      </c>
      <c r="E415" s="256" t="s">
        <v>1049</v>
      </c>
      <c r="F415" s="257">
        <v>3</v>
      </c>
      <c r="G415" s="257" t="s">
        <v>709</v>
      </c>
      <c r="H415" s="305" t="s">
        <v>1033</v>
      </c>
      <c r="I415" s="305"/>
      <c r="J415" s="258" t="s">
        <v>681</v>
      </c>
      <c r="K415" s="259">
        <f>'NNO-BT-08'!F3</f>
        <v>121.53</v>
      </c>
      <c r="L415" s="259">
        <f>'NNO-BT-08'!G3</f>
        <v>121.53</v>
      </c>
      <c r="M415" s="259">
        <f>'NNO-BT-08'!H3</f>
        <v>115.26</v>
      </c>
      <c r="N415" s="259"/>
      <c r="O415" s="260">
        <f t="shared" ref="O415:O416" si="141">+MAX(K415:N415)</f>
        <v>121.53</v>
      </c>
      <c r="P415" s="260">
        <f t="shared" ref="P415:P416" si="142">+SUM(K415:N415)</f>
        <v>358.32</v>
      </c>
      <c r="Q415" s="261">
        <f>'NNO-BT-08'!D3</f>
        <v>240</v>
      </c>
      <c r="R415" s="262">
        <f>0.81*2</f>
        <v>1.62</v>
      </c>
    </row>
    <row r="416" spans="2:18" x14ac:dyDescent="0.25">
      <c r="B416" s="254">
        <v>16</v>
      </c>
      <c r="C416" s="287" t="s">
        <v>585</v>
      </c>
      <c r="D416" s="256" t="str">
        <f t="shared" ref="D416" si="143">+C416</f>
        <v>BT-08.2</v>
      </c>
      <c r="E416" s="256" t="s">
        <v>1050</v>
      </c>
      <c r="F416" s="257">
        <v>3</v>
      </c>
      <c r="G416" s="257" t="s">
        <v>710</v>
      </c>
      <c r="H416" s="305" t="s">
        <v>1033</v>
      </c>
      <c r="I416" s="305"/>
      <c r="J416" s="258" t="s">
        <v>663</v>
      </c>
      <c r="K416" s="259">
        <f>'NNO-BT-08'!F4</f>
        <v>121.53</v>
      </c>
      <c r="L416" s="259">
        <f>'NNO-BT-08'!G4</f>
        <v>121.53</v>
      </c>
      <c r="M416" s="259">
        <f>'NNO-BT-08'!H4</f>
        <v>115.26</v>
      </c>
      <c r="N416" s="259"/>
      <c r="O416" s="260">
        <f t="shared" si="141"/>
        <v>121.53</v>
      </c>
      <c r="P416" s="260">
        <f t="shared" si="142"/>
        <v>358.32</v>
      </c>
      <c r="Q416" s="261">
        <f>'NNO-BT-08'!D4</f>
        <v>239.15</v>
      </c>
      <c r="R416" s="262">
        <f>0.81*2</f>
        <v>1.62</v>
      </c>
    </row>
    <row r="417" spans="2:18" hidden="1" x14ac:dyDescent="0.25">
      <c r="B417" s="254">
        <v>16.6386813186814</v>
      </c>
      <c r="C417" s="304" t="s">
        <v>136</v>
      </c>
      <c r="D417" s="304"/>
      <c r="E417" s="304"/>
      <c r="F417" s="304"/>
      <c r="G417" s="282"/>
      <c r="H417" s="283"/>
      <c r="I417" s="283"/>
      <c r="J417" s="283"/>
      <c r="K417" s="285">
        <f>SUM(K418:K419)</f>
        <v>243.06</v>
      </c>
      <c r="L417" s="285">
        <f>SUM(L418:L419)</f>
        <v>243.06</v>
      </c>
      <c r="M417" s="285">
        <f>SUM(M418:M419)</f>
        <v>230.52</v>
      </c>
      <c r="N417" s="285"/>
      <c r="O417" s="285">
        <f>MAX(K417:N417)</f>
        <v>243.06</v>
      </c>
      <c r="P417" s="285">
        <f>SUM(P418:P419)</f>
        <v>716.64</v>
      </c>
      <c r="Q417" s="288">
        <f>+SUM(Q418:Q419)</f>
        <v>480</v>
      </c>
      <c r="R417" s="285"/>
    </row>
    <row r="418" spans="2:18" x14ac:dyDescent="0.25">
      <c r="B418" s="254">
        <v>17</v>
      </c>
      <c r="C418" s="287" t="s">
        <v>586</v>
      </c>
      <c r="D418" s="256" t="str">
        <f>+C418</f>
        <v>BT-09.1</v>
      </c>
      <c r="E418" s="256" t="s">
        <v>1051</v>
      </c>
      <c r="F418" s="257">
        <v>3</v>
      </c>
      <c r="G418" s="257" t="s">
        <v>679</v>
      </c>
      <c r="H418" s="305" t="s">
        <v>1033</v>
      </c>
      <c r="I418" s="305"/>
      <c r="J418" s="258" t="s">
        <v>681</v>
      </c>
      <c r="K418" s="259">
        <f>'NNO-BT-09'!F3</f>
        <v>121.53</v>
      </c>
      <c r="L418" s="259">
        <f>'NNO-BT-09'!G3</f>
        <v>121.53</v>
      </c>
      <c r="M418" s="259">
        <f>'NNO-BT-09'!H3</f>
        <v>115.26</v>
      </c>
      <c r="N418" s="259"/>
      <c r="O418" s="260">
        <f t="shared" ref="O418:O419" si="144">+MAX(K418:N418)</f>
        <v>121.53</v>
      </c>
      <c r="P418" s="260">
        <f t="shared" ref="P418:P419" si="145">+SUM(K418:N418)</f>
        <v>358.32</v>
      </c>
      <c r="Q418" s="261">
        <f>'NNO-BT-09'!D3</f>
        <v>240</v>
      </c>
      <c r="R418" s="262">
        <f>0.81*2</f>
        <v>1.62</v>
      </c>
    </row>
    <row r="419" spans="2:18" x14ac:dyDescent="0.25">
      <c r="B419" s="254">
        <v>18</v>
      </c>
      <c r="C419" s="287" t="s">
        <v>587</v>
      </c>
      <c r="D419" s="256" t="str">
        <f t="shared" ref="D419" si="146">+C419</f>
        <v>BT-09.2</v>
      </c>
      <c r="E419" s="256" t="s">
        <v>1052</v>
      </c>
      <c r="F419" s="257">
        <v>3</v>
      </c>
      <c r="G419" s="257" t="s">
        <v>680</v>
      </c>
      <c r="H419" s="305" t="s">
        <v>1033</v>
      </c>
      <c r="I419" s="305"/>
      <c r="J419" s="258" t="s">
        <v>663</v>
      </c>
      <c r="K419" s="259">
        <f>'NNO-BT-09'!F4</f>
        <v>121.53</v>
      </c>
      <c r="L419" s="259">
        <f>'NNO-BT-09'!G4</f>
        <v>121.53</v>
      </c>
      <c r="M419" s="259">
        <f>'NNO-BT-09'!H4</f>
        <v>115.26</v>
      </c>
      <c r="N419" s="259"/>
      <c r="O419" s="260">
        <f t="shared" si="144"/>
        <v>121.53</v>
      </c>
      <c r="P419" s="260">
        <f t="shared" si="145"/>
        <v>358.32</v>
      </c>
      <c r="Q419" s="261">
        <f>'NNO-BT-09'!D4</f>
        <v>240</v>
      </c>
      <c r="R419" s="262">
        <f>0.81*2</f>
        <v>1.62</v>
      </c>
    </row>
    <row r="420" spans="2:18" hidden="1" x14ac:dyDescent="0.25">
      <c r="B420" s="254">
        <v>18.645714285714298</v>
      </c>
      <c r="C420" s="304" t="s">
        <v>139</v>
      </c>
      <c r="D420" s="304"/>
      <c r="E420" s="304"/>
      <c r="F420" s="304"/>
      <c r="G420" s="282"/>
      <c r="H420" s="283"/>
      <c r="I420" s="283"/>
      <c r="J420" s="283"/>
      <c r="K420" s="285">
        <f>SUM(K421:K422)</f>
        <v>243.06</v>
      </c>
      <c r="L420" s="285">
        <f>SUM(L421:L422)</f>
        <v>243.06</v>
      </c>
      <c r="M420" s="285">
        <f>SUM(M421:M422)</f>
        <v>230.52</v>
      </c>
      <c r="N420" s="285"/>
      <c r="O420" s="285">
        <f>MAX(K420:N420)</f>
        <v>243.06</v>
      </c>
      <c r="P420" s="285">
        <f>SUM(P421:P422)</f>
        <v>716.64</v>
      </c>
      <c r="Q420" s="288">
        <f>+SUM(Q421:Q422)</f>
        <v>480</v>
      </c>
      <c r="R420" s="285"/>
    </row>
    <row r="421" spans="2:18" x14ac:dyDescent="0.25">
      <c r="B421" s="254">
        <v>19</v>
      </c>
      <c r="C421" s="287" t="s">
        <v>588</v>
      </c>
      <c r="D421" s="256" t="str">
        <f>+C421</f>
        <v>BT-10.1</v>
      </c>
      <c r="E421" s="256" t="s">
        <v>1053</v>
      </c>
      <c r="F421" s="257">
        <v>3</v>
      </c>
      <c r="G421" s="257" t="s">
        <v>680</v>
      </c>
      <c r="H421" s="305" t="s">
        <v>1033</v>
      </c>
      <c r="I421" s="305"/>
      <c r="J421" s="258" t="s">
        <v>681</v>
      </c>
      <c r="K421" s="259">
        <f>'NNO-BT-10'!F3</f>
        <v>121.53</v>
      </c>
      <c r="L421" s="259">
        <f>'NNO-BT-10'!G3</f>
        <v>121.53</v>
      </c>
      <c r="M421" s="259">
        <f>'NNO-BT-10'!H3</f>
        <v>115.26</v>
      </c>
      <c r="N421" s="259"/>
      <c r="O421" s="260">
        <f t="shared" ref="O421:O422" si="147">+MAX(K421:N421)</f>
        <v>121.53</v>
      </c>
      <c r="P421" s="260">
        <f t="shared" ref="P421:P422" si="148">+SUM(K421:N421)</f>
        <v>358.32</v>
      </c>
      <c r="Q421" s="261">
        <f>'NNO-BT-10'!D3</f>
        <v>240</v>
      </c>
      <c r="R421" s="262">
        <f>0.81*2</f>
        <v>1.62</v>
      </c>
    </row>
    <row r="422" spans="2:18" x14ac:dyDescent="0.25">
      <c r="B422" s="254">
        <v>20</v>
      </c>
      <c r="C422" s="287" t="s">
        <v>589</v>
      </c>
      <c r="D422" s="256" t="str">
        <f t="shared" ref="D422" si="149">+C422</f>
        <v>BT-10.2</v>
      </c>
      <c r="E422" s="256" t="s">
        <v>1054</v>
      </c>
      <c r="F422" s="257">
        <v>3</v>
      </c>
      <c r="G422" s="257" t="s">
        <v>682</v>
      </c>
      <c r="H422" s="305" t="s">
        <v>1033</v>
      </c>
      <c r="I422" s="305"/>
      <c r="J422" s="258" t="s">
        <v>663</v>
      </c>
      <c r="K422" s="259">
        <f>'NNO-BT-10'!F4</f>
        <v>121.53</v>
      </c>
      <c r="L422" s="259">
        <f>'NNO-BT-10'!G4</f>
        <v>121.53</v>
      </c>
      <c r="M422" s="259">
        <f>'NNO-BT-10'!H4</f>
        <v>115.26</v>
      </c>
      <c r="N422" s="259"/>
      <c r="O422" s="260">
        <f t="shared" si="147"/>
        <v>121.53</v>
      </c>
      <c r="P422" s="260">
        <f t="shared" si="148"/>
        <v>358.32</v>
      </c>
      <c r="Q422" s="261">
        <f>'NNO-BT-10'!D4</f>
        <v>240</v>
      </c>
      <c r="R422" s="262">
        <f>0.81*2</f>
        <v>1.62</v>
      </c>
    </row>
    <row r="423" spans="2:18" hidden="1" x14ac:dyDescent="0.25">
      <c r="B423" s="254">
        <v>20.6527472527473</v>
      </c>
      <c r="C423" s="304" t="s">
        <v>142</v>
      </c>
      <c r="D423" s="304"/>
      <c r="E423" s="304"/>
      <c r="F423" s="304"/>
      <c r="G423" s="282"/>
      <c r="H423" s="283"/>
      <c r="I423" s="283"/>
      <c r="J423" s="283"/>
      <c r="K423" s="285">
        <f>SUM(K424:K425)</f>
        <v>243.06</v>
      </c>
      <c r="L423" s="285">
        <f>SUM(L424:L425)</f>
        <v>243.06</v>
      </c>
      <c r="M423" s="285">
        <f>SUM(M424:M425)</f>
        <v>230.52</v>
      </c>
      <c r="N423" s="285"/>
      <c r="O423" s="285">
        <f>MAX(K423:N423)</f>
        <v>243.06</v>
      </c>
      <c r="P423" s="285">
        <f>SUM(P424:P425)</f>
        <v>716.64</v>
      </c>
      <c r="Q423" s="288">
        <f>+SUM(Q424:Q425)</f>
        <v>480</v>
      </c>
      <c r="R423" s="285"/>
    </row>
    <row r="424" spans="2:18" x14ac:dyDescent="0.25">
      <c r="B424" s="254">
        <v>21</v>
      </c>
      <c r="C424" s="287" t="s">
        <v>590</v>
      </c>
      <c r="D424" s="256" t="str">
        <f>+C424</f>
        <v>BT-11.1</v>
      </c>
      <c r="E424" s="256" t="s">
        <v>1055</v>
      </c>
      <c r="F424" s="257">
        <v>3</v>
      </c>
      <c r="G424" s="257" t="s">
        <v>682</v>
      </c>
      <c r="H424" s="305" t="s">
        <v>1033</v>
      </c>
      <c r="I424" s="305"/>
      <c r="J424" s="258" t="s">
        <v>681</v>
      </c>
      <c r="K424" s="259">
        <f>'NNO-BT-11'!F3</f>
        <v>121.53</v>
      </c>
      <c r="L424" s="259">
        <f>'NNO-BT-11'!G3</f>
        <v>121.53</v>
      </c>
      <c r="M424" s="259">
        <f>'NNO-BT-11'!H3</f>
        <v>115.26</v>
      </c>
      <c r="N424" s="259"/>
      <c r="O424" s="260">
        <f t="shared" ref="O424:O425" si="150">+MAX(K424:N424)</f>
        <v>121.53</v>
      </c>
      <c r="P424" s="260">
        <f t="shared" ref="P424:P425" si="151">+SUM(K424:N424)</f>
        <v>358.32</v>
      </c>
      <c r="Q424" s="261">
        <f>'NNO-BT-11'!D3</f>
        <v>240</v>
      </c>
      <c r="R424" s="262">
        <f>0.81*2</f>
        <v>1.62</v>
      </c>
    </row>
    <row r="425" spans="2:18" x14ac:dyDescent="0.25">
      <c r="B425" s="254">
        <v>22</v>
      </c>
      <c r="C425" s="287" t="s">
        <v>591</v>
      </c>
      <c r="D425" s="256" t="str">
        <f t="shared" ref="D425" si="152">+C425</f>
        <v>BT-11.2</v>
      </c>
      <c r="E425" s="256" t="s">
        <v>1056</v>
      </c>
      <c r="F425" s="257">
        <v>3</v>
      </c>
      <c r="G425" s="257" t="s">
        <v>709</v>
      </c>
      <c r="H425" s="305" t="s">
        <v>1033</v>
      </c>
      <c r="I425" s="305"/>
      <c r="J425" s="258" t="s">
        <v>663</v>
      </c>
      <c r="K425" s="259">
        <f>'NNO-BT-11'!F4</f>
        <v>121.53</v>
      </c>
      <c r="L425" s="259">
        <f>'NNO-BT-11'!G4</f>
        <v>121.53</v>
      </c>
      <c r="M425" s="259">
        <f>'NNO-BT-11'!H4</f>
        <v>115.26</v>
      </c>
      <c r="N425" s="259"/>
      <c r="O425" s="260">
        <f t="shared" si="150"/>
        <v>121.53</v>
      </c>
      <c r="P425" s="260">
        <f t="shared" si="151"/>
        <v>358.32</v>
      </c>
      <c r="Q425" s="261">
        <f>'NNO-BT-11'!D4</f>
        <v>240</v>
      </c>
      <c r="R425" s="262">
        <f>0.81*2</f>
        <v>1.62</v>
      </c>
    </row>
    <row r="426" spans="2:18" hidden="1" x14ac:dyDescent="0.25">
      <c r="B426" s="254">
        <v>22.659780219780298</v>
      </c>
      <c r="C426" s="304" t="s">
        <v>145</v>
      </c>
      <c r="D426" s="304"/>
      <c r="E426" s="304"/>
      <c r="F426" s="304"/>
      <c r="G426" s="282"/>
      <c r="H426" s="283"/>
      <c r="I426" s="283"/>
      <c r="J426" s="283"/>
      <c r="K426" s="285">
        <f>SUM(K427:K428)</f>
        <v>243.06</v>
      </c>
      <c r="L426" s="285">
        <f>SUM(L427:L428)</f>
        <v>243.06</v>
      </c>
      <c r="M426" s="285">
        <f>SUM(M427:M428)</f>
        <v>230.52</v>
      </c>
      <c r="N426" s="285"/>
      <c r="O426" s="285">
        <f>MAX(K426:N426)</f>
        <v>243.06</v>
      </c>
      <c r="P426" s="285">
        <f>SUM(P427:P428)</f>
        <v>716.64</v>
      </c>
      <c r="Q426" s="288">
        <f>+SUM(Q427:Q428)</f>
        <v>478.88</v>
      </c>
      <c r="R426" s="285"/>
    </row>
    <row r="427" spans="2:18" x14ac:dyDescent="0.25">
      <c r="B427" s="254">
        <v>23</v>
      </c>
      <c r="C427" s="287" t="s">
        <v>592</v>
      </c>
      <c r="D427" s="256" t="str">
        <f>+C427</f>
        <v>BT-12.1</v>
      </c>
      <c r="E427" s="256" t="s">
        <v>1057</v>
      </c>
      <c r="F427" s="257">
        <v>3</v>
      </c>
      <c r="G427" s="257" t="s">
        <v>709</v>
      </c>
      <c r="H427" s="305" t="s">
        <v>1033</v>
      </c>
      <c r="I427" s="305"/>
      <c r="J427" s="258" t="s">
        <v>681</v>
      </c>
      <c r="K427" s="259">
        <f>'NNO-BT-12'!F3</f>
        <v>121.53</v>
      </c>
      <c r="L427" s="259">
        <f>'NNO-BT-12'!G3</f>
        <v>121.53</v>
      </c>
      <c r="M427" s="259">
        <f>'NNO-BT-12'!H3</f>
        <v>115.26</v>
      </c>
      <c r="N427" s="259"/>
      <c r="O427" s="260">
        <f t="shared" ref="O427:O428" si="153">+MAX(K427:N427)</f>
        <v>121.53</v>
      </c>
      <c r="P427" s="260">
        <f t="shared" ref="P427:P428" si="154">+SUM(K427:N427)</f>
        <v>358.32</v>
      </c>
      <c r="Q427" s="261">
        <f>'NNO-BT-12'!D3</f>
        <v>240</v>
      </c>
      <c r="R427" s="262">
        <f>0.81*2</f>
        <v>1.62</v>
      </c>
    </row>
    <row r="428" spans="2:18" x14ac:dyDescent="0.25">
      <c r="B428" s="254">
        <v>24</v>
      </c>
      <c r="C428" s="287" t="s">
        <v>593</v>
      </c>
      <c r="D428" s="256" t="str">
        <f t="shared" ref="D428" si="155">+C428</f>
        <v>BT-12.2</v>
      </c>
      <c r="E428" s="256" t="s">
        <v>1058</v>
      </c>
      <c r="F428" s="257">
        <v>3</v>
      </c>
      <c r="G428" s="257" t="s">
        <v>710</v>
      </c>
      <c r="H428" s="305" t="s">
        <v>1033</v>
      </c>
      <c r="I428" s="305"/>
      <c r="J428" s="258" t="s">
        <v>663</v>
      </c>
      <c r="K428" s="259">
        <f>'NNO-BT-12'!F4</f>
        <v>121.53</v>
      </c>
      <c r="L428" s="259">
        <f>'NNO-BT-12'!G4</f>
        <v>121.53</v>
      </c>
      <c r="M428" s="259">
        <f>'NNO-BT-12'!H4</f>
        <v>115.26</v>
      </c>
      <c r="N428" s="259"/>
      <c r="O428" s="260">
        <f t="shared" si="153"/>
        <v>121.53</v>
      </c>
      <c r="P428" s="260">
        <f t="shared" si="154"/>
        <v>358.32</v>
      </c>
      <c r="Q428" s="261">
        <f>'NNO-BT-12'!D4</f>
        <v>238.88</v>
      </c>
      <c r="R428" s="262">
        <f>0.81*2</f>
        <v>1.62</v>
      </c>
    </row>
    <row r="429" spans="2:18" hidden="1" x14ac:dyDescent="0.25">
      <c r="B429" s="254">
        <v>24.666813186813201</v>
      </c>
      <c r="C429" s="304" t="s">
        <v>148</v>
      </c>
      <c r="D429" s="304"/>
      <c r="E429" s="304"/>
      <c r="F429" s="304"/>
      <c r="G429" s="282"/>
      <c r="H429" s="283"/>
      <c r="I429" s="283"/>
      <c r="J429" s="283"/>
      <c r="K429" s="285">
        <f>SUM(K430:K431)</f>
        <v>274.89999999999998</v>
      </c>
      <c r="L429" s="285">
        <f>SUM(L430:L431)</f>
        <v>281.2</v>
      </c>
      <c r="M429" s="285">
        <f>SUM(M430:M431)</f>
        <v>275.45</v>
      </c>
      <c r="N429" s="285"/>
      <c r="O429" s="285">
        <f>MAX(K429:N429)</f>
        <v>281.2</v>
      </c>
      <c r="P429" s="285">
        <f>SUM(P430:P431)</f>
        <v>831.55</v>
      </c>
      <c r="Q429" s="288">
        <f>+SUM(Q430:Q431)</f>
        <v>525.6099999999999</v>
      </c>
      <c r="R429" s="285"/>
    </row>
    <row r="430" spans="2:18" x14ac:dyDescent="0.25">
      <c r="B430" s="254">
        <v>25</v>
      </c>
      <c r="C430" s="287" t="s">
        <v>594</v>
      </c>
      <c r="D430" s="256" t="str">
        <f>+C430</f>
        <v>BT-13.1</v>
      </c>
      <c r="E430" s="256" t="s">
        <v>1059</v>
      </c>
      <c r="F430" s="257">
        <v>3</v>
      </c>
      <c r="G430" s="257" t="s">
        <v>679</v>
      </c>
      <c r="H430" s="305" t="s">
        <v>1033</v>
      </c>
      <c r="I430" s="305"/>
      <c r="J430" s="258" t="s">
        <v>681</v>
      </c>
      <c r="K430" s="259">
        <f>'NNO-BT-13'!F3</f>
        <v>135.63999999999999</v>
      </c>
      <c r="L430" s="259">
        <f>'NNO-BT-13'!G3</f>
        <v>138.79</v>
      </c>
      <c r="M430" s="259">
        <f>'NNO-BT-13'!H3</f>
        <v>136.19</v>
      </c>
      <c r="N430" s="259"/>
      <c r="O430" s="260">
        <f t="shared" ref="O430:O431" si="156">+MAX(K430:N430)</f>
        <v>138.79</v>
      </c>
      <c r="P430" s="260">
        <f t="shared" ref="P430:P431" si="157">+SUM(K430:N430)</f>
        <v>410.61999999999995</v>
      </c>
      <c r="Q430" s="261">
        <f>'NNO-BT-13'!D3</f>
        <v>259.77</v>
      </c>
      <c r="R430" s="262">
        <f>0.81*2</f>
        <v>1.62</v>
      </c>
    </row>
    <row r="431" spans="2:18" x14ac:dyDescent="0.25">
      <c r="B431" s="254">
        <v>26</v>
      </c>
      <c r="C431" s="287" t="s">
        <v>596</v>
      </c>
      <c r="D431" s="256" t="str">
        <f t="shared" ref="D431" si="158">+C431</f>
        <v>BT-13.2</v>
      </c>
      <c r="E431" s="256" t="s">
        <v>1060</v>
      </c>
      <c r="F431" s="257">
        <v>3</v>
      </c>
      <c r="G431" s="257" t="s">
        <v>680</v>
      </c>
      <c r="H431" s="305" t="s">
        <v>1033</v>
      </c>
      <c r="I431" s="305"/>
      <c r="J431" s="258" t="s">
        <v>663</v>
      </c>
      <c r="K431" s="259">
        <f>'NNO-BT-13'!F4</f>
        <v>139.26</v>
      </c>
      <c r="L431" s="259">
        <f>'NNO-BT-13'!G4</f>
        <v>142.41</v>
      </c>
      <c r="M431" s="259">
        <f>'NNO-BT-13'!H4</f>
        <v>139.26</v>
      </c>
      <c r="N431" s="259"/>
      <c r="O431" s="260">
        <f t="shared" si="156"/>
        <v>142.41</v>
      </c>
      <c r="P431" s="260">
        <f t="shared" si="157"/>
        <v>420.92999999999995</v>
      </c>
      <c r="Q431" s="261">
        <f>'NNO-BT-13'!D4</f>
        <v>265.83999999999997</v>
      </c>
      <c r="R431" s="262">
        <f>0.81*2</f>
        <v>1.62</v>
      </c>
    </row>
    <row r="432" spans="2:18" hidden="1" x14ac:dyDescent="0.25">
      <c r="B432" s="254">
        <v>26.673846153846199</v>
      </c>
      <c r="C432" s="304" t="s">
        <v>151</v>
      </c>
      <c r="D432" s="304"/>
      <c r="E432" s="304"/>
      <c r="F432" s="304"/>
      <c r="G432" s="282"/>
      <c r="H432" s="283"/>
      <c r="I432" s="283"/>
      <c r="J432" s="283"/>
      <c r="K432" s="285">
        <f>SUM(K433:K434)</f>
        <v>327.03999999999996</v>
      </c>
      <c r="L432" s="285">
        <f>SUM(L433:L434)</f>
        <v>334.15</v>
      </c>
      <c r="M432" s="285">
        <f>SUM(M433:M434)</f>
        <v>327.14</v>
      </c>
      <c r="N432" s="285"/>
      <c r="O432" s="285">
        <f>MAX(K432:N432)</f>
        <v>334.15</v>
      </c>
      <c r="P432" s="285">
        <f>SUM(P433:P434)</f>
        <v>988.32999999999993</v>
      </c>
      <c r="Q432" s="288">
        <f>+SUM(Q433:Q434)</f>
        <v>598.21</v>
      </c>
      <c r="R432" s="285"/>
    </row>
    <row r="433" spans="2:18" x14ac:dyDescent="0.25">
      <c r="B433" s="254">
        <v>27</v>
      </c>
      <c r="C433" s="287" t="s">
        <v>598</v>
      </c>
      <c r="D433" s="256" t="str">
        <f>+C433</f>
        <v>BT-14.1</v>
      </c>
      <c r="E433" s="256" t="s">
        <v>1061</v>
      </c>
      <c r="F433" s="257">
        <v>3</v>
      </c>
      <c r="G433" s="257" t="s">
        <v>680</v>
      </c>
      <c r="H433" s="305" t="s">
        <v>1033</v>
      </c>
      <c r="I433" s="305"/>
      <c r="J433" s="258" t="s">
        <v>681</v>
      </c>
      <c r="K433" s="259">
        <f>'NNO-BT-14'!F3</f>
        <v>188.97</v>
      </c>
      <c r="L433" s="259">
        <f>'NNO-BT-14'!G3</f>
        <v>192.55</v>
      </c>
      <c r="M433" s="259">
        <f>'NNO-BT-14'!H3</f>
        <v>188.97</v>
      </c>
      <c r="N433" s="259"/>
      <c r="O433" s="260">
        <f t="shared" ref="O433:O434" si="159">+MAX(K433:N433)</f>
        <v>192.55</v>
      </c>
      <c r="P433" s="260">
        <f t="shared" ref="P433:P434" si="160">+SUM(K433:N433)</f>
        <v>570.49</v>
      </c>
      <c r="Q433" s="261">
        <f>'NNO-BT-14'!D3</f>
        <v>332.66</v>
      </c>
      <c r="R433" s="262">
        <f>0.81*2</f>
        <v>1.62</v>
      </c>
    </row>
    <row r="434" spans="2:18" x14ac:dyDescent="0.25">
      <c r="B434" s="254">
        <v>28</v>
      </c>
      <c r="C434" s="287" t="s">
        <v>600</v>
      </c>
      <c r="D434" s="256" t="str">
        <f t="shared" ref="D434" si="161">+C434</f>
        <v>BT-14.2</v>
      </c>
      <c r="E434" s="256" t="s">
        <v>1062</v>
      </c>
      <c r="F434" s="257">
        <v>3</v>
      </c>
      <c r="G434" s="257" t="s">
        <v>682</v>
      </c>
      <c r="H434" s="305" t="s">
        <v>1033</v>
      </c>
      <c r="I434" s="305"/>
      <c r="J434" s="258" t="s">
        <v>663</v>
      </c>
      <c r="K434" s="259">
        <f>'NNO-BT-14'!F4</f>
        <v>138.07</v>
      </c>
      <c r="L434" s="259">
        <f>'NNO-BT-14'!G4</f>
        <v>141.6</v>
      </c>
      <c r="M434" s="259">
        <f>'NNO-BT-14'!H4</f>
        <v>138.16999999999999</v>
      </c>
      <c r="N434" s="259"/>
      <c r="O434" s="260">
        <f t="shared" si="159"/>
        <v>141.6</v>
      </c>
      <c r="P434" s="260">
        <f t="shared" si="160"/>
        <v>417.83999999999992</v>
      </c>
      <c r="Q434" s="261">
        <f>'NNO-BT-14'!D4</f>
        <v>265.55</v>
      </c>
      <c r="R434" s="262">
        <f>0.81*2</f>
        <v>1.62</v>
      </c>
    </row>
    <row r="435" spans="2:18" hidden="1" x14ac:dyDescent="0.25">
      <c r="B435" s="254">
        <v>28.680879120879201</v>
      </c>
      <c r="C435" s="304" t="s">
        <v>154</v>
      </c>
      <c r="D435" s="304"/>
      <c r="E435" s="304"/>
      <c r="F435" s="304"/>
      <c r="G435" s="282"/>
      <c r="H435" s="283"/>
      <c r="I435" s="283"/>
      <c r="J435" s="283"/>
      <c r="K435" s="285">
        <f>SUM(K436:K437)</f>
        <v>316.05</v>
      </c>
      <c r="L435" s="285">
        <f>SUM(L436:L437)</f>
        <v>323.15999999999997</v>
      </c>
      <c r="M435" s="285">
        <f>SUM(M436:M437)</f>
        <v>316.05</v>
      </c>
      <c r="N435" s="285"/>
      <c r="O435" s="285">
        <f>MAX(K435:N435)</f>
        <v>323.15999999999997</v>
      </c>
      <c r="P435" s="285">
        <f>SUM(P436:P437)</f>
        <v>955.26</v>
      </c>
      <c r="Q435" s="288">
        <f>+SUM(Q436:Q437)</f>
        <v>581.08999999999992</v>
      </c>
      <c r="R435" s="285"/>
    </row>
    <row r="436" spans="2:18" x14ac:dyDescent="0.25">
      <c r="B436" s="254">
        <v>29</v>
      </c>
      <c r="C436" s="287" t="s">
        <v>602</v>
      </c>
      <c r="D436" s="256" t="str">
        <f>+C436</f>
        <v>BT-15.1</v>
      </c>
      <c r="E436" s="256" t="s">
        <v>1063</v>
      </c>
      <c r="F436" s="257">
        <v>3</v>
      </c>
      <c r="G436" s="257" t="s">
        <v>682</v>
      </c>
      <c r="H436" s="305" t="s">
        <v>1033</v>
      </c>
      <c r="I436" s="305"/>
      <c r="J436" s="258" t="s">
        <v>681</v>
      </c>
      <c r="K436" s="259">
        <f>'NNO-BT-15'!F3</f>
        <v>181.05</v>
      </c>
      <c r="L436" s="259">
        <f>'NNO-BT-15'!G3</f>
        <v>184.63</v>
      </c>
      <c r="M436" s="259">
        <f>'NNO-BT-15'!H3</f>
        <v>181.05</v>
      </c>
      <c r="N436" s="259"/>
      <c r="O436" s="260">
        <f t="shared" ref="O436:O437" si="162">+MAX(K436:N436)</f>
        <v>184.63</v>
      </c>
      <c r="P436" s="260">
        <f t="shared" ref="P436:P437" si="163">+SUM(K436:N436)</f>
        <v>546.73</v>
      </c>
      <c r="Q436" s="261">
        <f>'NNO-BT-15'!D3</f>
        <v>321.51</v>
      </c>
      <c r="R436" s="262">
        <f>0.81*2</f>
        <v>1.62</v>
      </c>
    </row>
    <row r="437" spans="2:18" x14ac:dyDescent="0.25">
      <c r="B437" s="254">
        <v>30</v>
      </c>
      <c r="C437" s="287" t="s">
        <v>604</v>
      </c>
      <c r="D437" s="256" t="str">
        <f t="shared" ref="D437" si="164">+C437</f>
        <v>BT-15.2</v>
      </c>
      <c r="E437" s="256" t="s">
        <v>1064</v>
      </c>
      <c r="F437" s="257">
        <v>3</v>
      </c>
      <c r="G437" s="257" t="s">
        <v>709</v>
      </c>
      <c r="H437" s="305" t="s">
        <v>1033</v>
      </c>
      <c r="I437" s="305"/>
      <c r="J437" s="258" t="s">
        <v>663</v>
      </c>
      <c r="K437" s="259">
        <f>'NNO-BT-15'!F4</f>
        <v>135</v>
      </c>
      <c r="L437" s="259">
        <f>'NNO-BT-15'!G4</f>
        <v>138.53</v>
      </c>
      <c r="M437" s="259">
        <f>'NNO-BT-15'!H4</f>
        <v>135</v>
      </c>
      <c r="N437" s="259"/>
      <c r="O437" s="260">
        <f t="shared" si="162"/>
        <v>138.53</v>
      </c>
      <c r="P437" s="260">
        <f t="shared" si="163"/>
        <v>408.53</v>
      </c>
      <c r="Q437" s="261">
        <f>'NNO-BT-15'!D4</f>
        <v>259.58</v>
      </c>
      <c r="R437" s="262">
        <f>0.81*2</f>
        <v>1.62</v>
      </c>
    </row>
    <row r="438" spans="2:18" hidden="1" x14ac:dyDescent="0.25">
      <c r="B438" s="254">
        <v>30.6879120879121</v>
      </c>
      <c r="C438" s="304" t="s">
        <v>157</v>
      </c>
      <c r="D438" s="304"/>
      <c r="E438" s="304"/>
      <c r="F438" s="304"/>
      <c r="G438" s="282"/>
      <c r="H438" s="283"/>
      <c r="I438" s="283"/>
      <c r="J438" s="283"/>
      <c r="K438" s="285">
        <f>SUM(K439:K440)</f>
        <v>319.15999999999997</v>
      </c>
      <c r="L438" s="285">
        <f>SUM(L439:L440)</f>
        <v>326.27</v>
      </c>
      <c r="M438" s="285">
        <f>SUM(M439:M440)</f>
        <v>319.15999999999997</v>
      </c>
      <c r="N438" s="285"/>
      <c r="O438" s="285">
        <f>MAX(K438:N438)</f>
        <v>326.27</v>
      </c>
      <c r="P438" s="285">
        <f>SUM(P439:P440)</f>
        <v>964.59000000000015</v>
      </c>
      <c r="Q438" s="288">
        <f>+SUM(Q439:Q440)</f>
        <v>586.62</v>
      </c>
      <c r="R438" s="285"/>
    </row>
    <row r="439" spans="2:18" x14ac:dyDescent="0.25">
      <c r="B439" s="254">
        <v>31</v>
      </c>
      <c r="C439" s="287" t="s">
        <v>606</v>
      </c>
      <c r="D439" s="256" t="str">
        <f>+C439</f>
        <v>BT-16.1</v>
      </c>
      <c r="E439" s="256" t="s">
        <v>1065</v>
      </c>
      <c r="F439" s="257">
        <v>3</v>
      </c>
      <c r="G439" s="257" t="s">
        <v>709</v>
      </c>
      <c r="H439" s="305" t="s">
        <v>1033</v>
      </c>
      <c r="I439" s="305"/>
      <c r="J439" s="258" t="s">
        <v>681</v>
      </c>
      <c r="K439" s="259">
        <f>'NNO-BT-16'!F3</f>
        <v>136.21</v>
      </c>
      <c r="L439" s="259">
        <f>'NNO-BT-16'!G3</f>
        <v>139.74</v>
      </c>
      <c r="M439" s="259">
        <f>'NNO-BT-16'!H3</f>
        <v>136.21</v>
      </c>
      <c r="N439" s="259"/>
      <c r="O439" s="260">
        <f t="shared" ref="O439:O440" si="165">+MAX(K439:N439)</f>
        <v>139.74</v>
      </c>
      <c r="P439" s="260">
        <f t="shared" ref="P439:P440" si="166">+SUM(K439:N439)</f>
        <v>412.16000000000008</v>
      </c>
      <c r="Q439" s="261">
        <f>'NNO-BT-16'!D3</f>
        <v>261.73</v>
      </c>
      <c r="R439" s="262">
        <f>0.81*2</f>
        <v>1.62</v>
      </c>
    </row>
    <row r="440" spans="2:18" x14ac:dyDescent="0.25">
      <c r="B440" s="254">
        <v>32</v>
      </c>
      <c r="C440" s="287" t="s">
        <v>608</v>
      </c>
      <c r="D440" s="256" t="str">
        <f t="shared" ref="D440" si="167">+C440</f>
        <v>BT-16.2</v>
      </c>
      <c r="E440" s="256" t="s">
        <v>1066</v>
      </c>
      <c r="F440" s="257">
        <v>3</v>
      </c>
      <c r="G440" s="257" t="s">
        <v>710</v>
      </c>
      <c r="H440" s="305" t="s">
        <v>1033</v>
      </c>
      <c r="I440" s="305"/>
      <c r="J440" s="258" t="s">
        <v>663</v>
      </c>
      <c r="K440" s="259">
        <f>'NNO-BT-16'!F4</f>
        <v>182.95</v>
      </c>
      <c r="L440" s="259">
        <f>'NNO-BT-16'!G4</f>
        <v>186.53</v>
      </c>
      <c r="M440" s="259">
        <f>'NNO-BT-16'!H4</f>
        <v>182.95</v>
      </c>
      <c r="N440" s="259"/>
      <c r="O440" s="260">
        <f t="shared" si="165"/>
        <v>186.53</v>
      </c>
      <c r="P440" s="260">
        <f t="shared" si="166"/>
        <v>552.43000000000006</v>
      </c>
      <c r="Q440" s="261">
        <f>'NNO-BT-16'!D4</f>
        <v>324.89</v>
      </c>
      <c r="R440" s="262">
        <f>0.81*2</f>
        <v>1.62</v>
      </c>
    </row>
    <row r="441" spans="2:18" hidden="1" x14ac:dyDescent="0.25">
      <c r="B441" s="254">
        <v>32.694945054945102</v>
      </c>
      <c r="C441" s="304" t="s">
        <v>160</v>
      </c>
      <c r="D441" s="304"/>
      <c r="E441" s="304"/>
      <c r="F441" s="304"/>
      <c r="G441" s="282"/>
      <c r="H441" s="283"/>
      <c r="I441" s="283"/>
      <c r="J441" s="283"/>
      <c r="K441" s="285">
        <f>SUM(K442:K443)</f>
        <v>243.06</v>
      </c>
      <c r="L441" s="285">
        <f>SUM(L442:L443)</f>
        <v>243.06</v>
      </c>
      <c r="M441" s="285">
        <f>SUM(M442:M443)</f>
        <v>230.52</v>
      </c>
      <c r="N441" s="285"/>
      <c r="O441" s="285">
        <f>MAX(K441:N441)</f>
        <v>243.06</v>
      </c>
      <c r="P441" s="285">
        <f>SUM(P442:P443)</f>
        <v>716.64</v>
      </c>
      <c r="Q441" s="288">
        <f>+SUM(Q442:Q443)</f>
        <v>480</v>
      </c>
      <c r="R441" s="285"/>
    </row>
    <row r="442" spans="2:18" x14ac:dyDescent="0.25">
      <c r="B442" s="254">
        <v>33</v>
      </c>
      <c r="C442" s="287" t="s">
        <v>610</v>
      </c>
      <c r="D442" s="256" t="str">
        <f>+C442</f>
        <v>BT-17.1</v>
      </c>
      <c r="E442" s="256" t="s">
        <v>1067</v>
      </c>
      <c r="F442" s="257">
        <v>3</v>
      </c>
      <c r="G442" s="257" t="s">
        <v>710</v>
      </c>
      <c r="H442" s="305" t="s">
        <v>1033</v>
      </c>
      <c r="I442" s="305"/>
      <c r="J442" s="258" t="s">
        <v>681</v>
      </c>
      <c r="K442" s="259">
        <f>'NNO-BT-17'!F3</f>
        <v>121.53</v>
      </c>
      <c r="L442" s="259">
        <f>'NNO-BT-17'!G3</f>
        <v>121.53</v>
      </c>
      <c r="M442" s="259">
        <f>'NNO-BT-17'!H3</f>
        <v>115.26</v>
      </c>
      <c r="N442" s="259"/>
      <c r="O442" s="260">
        <f t="shared" ref="O442:O443" si="168">+MAX(K442:N442)</f>
        <v>121.53</v>
      </c>
      <c r="P442" s="260">
        <f t="shared" ref="P442:P443" si="169">+SUM(K442:N442)</f>
        <v>358.32</v>
      </c>
      <c r="Q442" s="261">
        <f>'NNO-BT-17'!D3</f>
        <v>240</v>
      </c>
      <c r="R442" s="262">
        <f>0.81*2</f>
        <v>1.62</v>
      </c>
    </row>
    <row r="443" spans="2:18" x14ac:dyDescent="0.25">
      <c r="B443" s="254">
        <v>34</v>
      </c>
      <c r="C443" s="287" t="s">
        <v>611</v>
      </c>
      <c r="D443" s="256" t="str">
        <f t="shared" ref="D443" si="170">+C443</f>
        <v>BT-17.2</v>
      </c>
      <c r="E443" s="256" t="s">
        <v>1068</v>
      </c>
      <c r="F443" s="257">
        <v>3</v>
      </c>
      <c r="G443" s="257" t="s">
        <v>951</v>
      </c>
      <c r="H443" s="305" t="s">
        <v>1033</v>
      </c>
      <c r="I443" s="305"/>
      <c r="J443" s="258" t="s">
        <v>663</v>
      </c>
      <c r="K443" s="259">
        <f>'NNO-BT-17'!F4</f>
        <v>121.53</v>
      </c>
      <c r="L443" s="259">
        <f>'NNO-BT-17'!G4</f>
        <v>121.53</v>
      </c>
      <c r="M443" s="259">
        <f>'NNO-BT-17'!H4</f>
        <v>115.26</v>
      </c>
      <c r="N443" s="259"/>
      <c r="O443" s="260">
        <f t="shared" si="168"/>
        <v>121.53</v>
      </c>
      <c r="P443" s="260">
        <f t="shared" si="169"/>
        <v>358.32</v>
      </c>
      <c r="Q443" s="261">
        <f>'NNO-BT-17'!D4</f>
        <v>240</v>
      </c>
      <c r="R443" s="262">
        <f>0.81*2</f>
        <v>1.62</v>
      </c>
    </row>
    <row r="444" spans="2:18" hidden="1" x14ac:dyDescent="0.25">
      <c r="B444" s="254">
        <v>34.7019780219781</v>
      </c>
      <c r="C444" s="304" t="s">
        <v>163</v>
      </c>
      <c r="D444" s="304"/>
      <c r="E444" s="304"/>
      <c r="F444" s="304"/>
      <c r="G444" s="282"/>
      <c r="H444" s="283"/>
      <c r="I444" s="283"/>
      <c r="J444" s="283"/>
      <c r="K444" s="285">
        <f>SUM(K445:K446)</f>
        <v>243.06</v>
      </c>
      <c r="L444" s="285">
        <f>SUM(L445:L446)</f>
        <v>243.06</v>
      </c>
      <c r="M444" s="285">
        <f>SUM(M445:M446)</f>
        <v>230.52</v>
      </c>
      <c r="N444" s="285"/>
      <c r="O444" s="285">
        <f>MAX(K444:N444)</f>
        <v>243.06</v>
      </c>
      <c r="P444" s="285">
        <f>SUM(P445:P446)</f>
        <v>716.64</v>
      </c>
      <c r="Q444" s="288">
        <f>+SUM(Q445:Q446)</f>
        <v>480</v>
      </c>
      <c r="R444" s="285"/>
    </row>
    <row r="445" spans="2:18" x14ac:dyDescent="0.25">
      <c r="B445" s="254">
        <v>35</v>
      </c>
      <c r="C445" s="287" t="s">
        <v>612</v>
      </c>
      <c r="D445" s="256" t="str">
        <f>+C445</f>
        <v>BT-18.1</v>
      </c>
      <c r="E445" s="256" t="s">
        <v>1069</v>
      </c>
      <c r="F445" s="257">
        <v>3</v>
      </c>
      <c r="G445" s="257" t="s">
        <v>951</v>
      </c>
      <c r="H445" s="305" t="s">
        <v>1033</v>
      </c>
      <c r="I445" s="305"/>
      <c r="J445" s="258" t="s">
        <v>681</v>
      </c>
      <c r="K445" s="259">
        <f>'NNO-BT-18'!F3</f>
        <v>121.53</v>
      </c>
      <c r="L445" s="259">
        <f>'NNO-BT-18'!G3</f>
        <v>121.53</v>
      </c>
      <c r="M445" s="259">
        <f>'NNO-BT-18'!H3</f>
        <v>115.26</v>
      </c>
      <c r="N445" s="259"/>
      <c r="O445" s="260">
        <f t="shared" ref="O445:O446" si="171">+MAX(K445:N445)</f>
        <v>121.53</v>
      </c>
      <c r="P445" s="260">
        <f t="shared" ref="P445:P446" si="172">+SUM(K445:N445)</f>
        <v>358.32</v>
      </c>
      <c r="Q445" s="261">
        <f>'NNO-BT-18'!D3</f>
        <v>240</v>
      </c>
      <c r="R445" s="262">
        <f>0.81*2</f>
        <v>1.62</v>
      </c>
    </row>
    <row r="446" spans="2:18" x14ac:dyDescent="0.25">
      <c r="B446" s="254">
        <v>36</v>
      </c>
      <c r="C446" s="287" t="s">
        <v>613</v>
      </c>
      <c r="D446" s="256" t="str">
        <f t="shared" ref="D446" si="173">+C446</f>
        <v>BT-18.2</v>
      </c>
      <c r="E446" s="256" t="s">
        <v>1070</v>
      </c>
      <c r="F446" s="257">
        <v>3</v>
      </c>
      <c r="G446" s="257" t="s">
        <v>968</v>
      </c>
      <c r="H446" s="305" t="s">
        <v>1033</v>
      </c>
      <c r="I446" s="305"/>
      <c r="J446" s="258" t="s">
        <v>663</v>
      </c>
      <c r="K446" s="259">
        <f>'NNO-BT-18'!F4</f>
        <v>121.53</v>
      </c>
      <c r="L446" s="259">
        <f>'NNO-BT-18'!G4</f>
        <v>121.53</v>
      </c>
      <c r="M446" s="259">
        <f>'NNO-BT-18'!H4</f>
        <v>115.26</v>
      </c>
      <c r="N446" s="259"/>
      <c r="O446" s="260">
        <f t="shared" si="171"/>
        <v>121.53</v>
      </c>
      <c r="P446" s="260">
        <f t="shared" si="172"/>
        <v>358.32</v>
      </c>
      <c r="Q446" s="261">
        <f>'NNO-BT-18'!D4</f>
        <v>240</v>
      </c>
      <c r="R446" s="262">
        <f>0.81*2</f>
        <v>1.62</v>
      </c>
    </row>
    <row r="447" spans="2:18" hidden="1" x14ac:dyDescent="0.25">
      <c r="B447" s="254">
        <v>36.709010989010999</v>
      </c>
      <c r="C447" s="304" t="s">
        <v>166</v>
      </c>
      <c r="D447" s="304"/>
      <c r="E447" s="304"/>
      <c r="F447" s="304"/>
      <c r="G447" s="282"/>
      <c r="H447" s="283"/>
      <c r="I447" s="283"/>
      <c r="J447" s="283"/>
      <c r="K447" s="285">
        <f>SUM(K448:K449)</f>
        <v>314.43</v>
      </c>
      <c r="L447" s="285">
        <f>SUM(L448:L449)</f>
        <v>321.54999999999995</v>
      </c>
      <c r="M447" s="285">
        <f>SUM(M448:M449)</f>
        <v>314.52999999999997</v>
      </c>
      <c r="N447" s="285"/>
      <c r="O447" s="285">
        <f>MAX(K447:N447)</f>
        <v>321.54999999999995</v>
      </c>
      <c r="P447" s="285">
        <f>SUM(P448:P449)</f>
        <v>950.51</v>
      </c>
      <c r="Q447" s="288">
        <f>+SUM(Q448:Q449)</f>
        <v>587.92999999999995</v>
      </c>
      <c r="R447" s="285"/>
    </row>
    <row r="448" spans="2:18" x14ac:dyDescent="0.25">
      <c r="B448" s="254">
        <v>37</v>
      </c>
      <c r="C448" s="287" t="s">
        <v>614</v>
      </c>
      <c r="D448" s="256" t="str">
        <f>+C448</f>
        <v>BT-19.1</v>
      </c>
      <c r="E448" s="256" t="s">
        <v>1071</v>
      </c>
      <c r="F448" s="257">
        <v>3</v>
      </c>
      <c r="G448" s="257" t="s">
        <v>710</v>
      </c>
      <c r="H448" s="305" t="s">
        <v>1033</v>
      </c>
      <c r="I448" s="305"/>
      <c r="J448" s="258" t="s">
        <v>681</v>
      </c>
      <c r="K448" s="259">
        <f>'NNO-BT-19'!F3</f>
        <v>176.36</v>
      </c>
      <c r="L448" s="259">
        <f>'NNO-BT-19'!G3</f>
        <v>179.95</v>
      </c>
      <c r="M448" s="259">
        <f>'NNO-BT-19'!H3</f>
        <v>176.36</v>
      </c>
      <c r="N448" s="259"/>
      <c r="O448" s="260">
        <f t="shared" ref="O448:O449" si="174">+MAX(K448:N448)</f>
        <v>179.95</v>
      </c>
      <c r="P448" s="260">
        <f t="shared" ref="P448:P449" si="175">+SUM(K448:N448)</f>
        <v>532.67000000000007</v>
      </c>
      <c r="Q448" s="261">
        <f>'NNO-BT-19'!D3</f>
        <v>317.02999999999997</v>
      </c>
      <c r="R448" s="262">
        <f>0.81*2</f>
        <v>1.62</v>
      </c>
    </row>
    <row r="449" spans="2:18" x14ac:dyDescent="0.25">
      <c r="B449" s="254">
        <v>38</v>
      </c>
      <c r="C449" s="287" t="s">
        <v>616</v>
      </c>
      <c r="D449" s="256" t="str">
        <f t="shared" ref="D449" si="176">+C449</f>
        <v>BT-19.2</v>
      </c>
      <c r="E449" s="256" t="s">
        <v>1072</v>
      </c>
      <c r="F449" s="257">
        <v>3</v>
      </c>
      <c r="G449" s="257" t="s">
        <v>951</v>
      </c>
      <c r="H449" s="305" t="s">
        <v>1033</v>
      </c>
      <c r="I449" s="305"/>
      <c r="J449" s="258" t="s">
        <v>663</v>
      </c>
      <c r="K449" s="259">
        <f>'NNO-BT-19'!F4</f>
        <v>138.07</v>
      </c>
      <c r="L449" s="259">
        <f>'NNO-BT-19'!G4</f>
        <v>141.6</v>
      </c>
      <c r="M449" s="259">
        <f>'NNO-BT-19'!H4</f>
        <v>138.16999999999999</v>
      </c>
      <c r="N449" s="259"/>
      <c r="O449" s="260">
        <f t="shared" si="174"/>
        <v>141.6</v>
      </c>
      <c r="P449" s="260">
        <f t="shared" si="175"/>
        <v>417.83999999999992</v>
      </c>
      <c r="Q449" s="261">
        <f>'NNO-BT-19'!D4</f>
        <v>270.89999999999998</v>
      </c>
      <c r="R449" s="262">
        <f>0.81*2</f>
        <v>1.62</v>
      </c>
    </row>
    <row r="450" spans="2:18" hidden="1" x14ac:dyDescent="0.25">
      <c r="B450" s="254">
        <v>38.716043956043997</v>
      </c>
      <c r="C450" s="304" t="s">
        <v>169</v>
      </c>
      <c r="D450" s="304"/>
      <c r="E450" s="304"/>
      <c r="F450" s="304"/>
      <c r="G450" s="282"/>
      <c r="H450" s="283"/>
      <c r="I450" s="283"/>
      <c r="J450" s="283"/>
      <c r="K450" s="285">
        <f>SUM(K451:K451)</f>
        <v>230.66</v>
      </c>
      <c r="L450" s="285">
        <f>SUM(L451:L451)</f>
        <v>238.58</v>
      </c>
      <c r="M450" s="285">
        <f>SUM(M451:M451)</f>
        <v>212.99</v>
      </c>
      <c r="N450" s="285"/>
      <c r="O450" s="285">
        <f>MAX(K450:N450)</f>
        <v>238.58</v>
      </c>
      <c r="P450" s="285">
        <f>SUM(P451:P451)</f>
        <v>682.23</v>
      </c>
      <c r="Q450" s="288">
        <f>+SUM(Q451:Q451)</f>
        <v>506.96</v>
      </c>
      <c r="R450" s="285"/>
    </row>
    <row r="451" spans="2:18" x14ac:dyDescent="0.25">
      <c r="B451" s="254">
        <v>39</v>
      </c>
      <c r="C451" s="287" t="s">
        <v>617</v>
      </c>
      <c r="D451" s="256" t="str">
        <f>+C451</f>
        <v>BT-20.1</v>
      </c>
      <c r="E451" s="256" t="s">
        <v>1073</v>
      </c>
      <c r="F451" s="257">
        <v>3</v>
      </c>
      <c r="G451" s="257" t="s">
        <v>951</v>
      </c>
      <c r="H451" s="305" t="s">
        <v>1033</v>
      </c>
      <c r="I451" s="305"/>
      <c r="J451" s="258" t="s">
        <v>681</v>
      </c>
      <c r="K451" s="259">
        <f>'NNO-BT-20'!F3</f>
        <v>230.66</v>
      </c>
      <c r="L451" s="259">
        <f>'NNO-BT-20'!G3</f>
        <v>238.58</v>
      </c>
      <c r="M451" s="259">
        <f>'NNO-BT-20'!H3</f>
        <v>212.99</v>
      </c>
      <c r="N451" s="259"/>
      <c r="O451" s="260">
        <f t="shared" ref="O451" si="177">+MAX(K451:N451)</f>
        <v>238.58</v>
      </c>
      <c r="P451" s="260">
        <f t="shared" ref="P451" si="178">+SUM(K451:N451)</f>
        <v>682.23</v>
      </c>
      <c r="Q451" s="261">
        <f>'NNO-BT-20'!D3</f>
        <v>506.96</v>
      </c>
      <c r="R451" s="262">
        <f>0.81*2</f>
        <v>1.62</v>
      </c>
    </row>
    <row r="452" spans="2:18" hidden="1" x14ac:dyDescent="0.25">
      <c r="B452" s="254">
        <v>40.054065934066003</v>
      </c>
      <c r="C452" s="304" t="s">
        <v>172</v>
      </c>
      <c r="D452" s="304"/>
      <c r="E452" s="304"/>
      <c r="F452" s="304"/>
      <c r="G452" s="282"/>
      <c r="H452" s="283"/>
      <c r="I452" s="283"/>
      <c r="J452" s="283"/>
      <c r="K452" s="285">
        <f>SUM(K453:K454)</f>
        <v>225.29</v>
      </c>
      <c r="L452" s="285">
        <f>SUM(L453:L454)</f>
        <v>232.05</v>
      </c>
      <c r="M452" s="285">
        <f>SUM(M453:M454)</f>
        <v>225.29</v>
      </c>
      <c r="N452" s="285">
        <f>SUM(N453:N454)</f>
        <v>204.32</v>
      </c>
      <c r="O452" s="285">
        <f>MAX(K452:N452)</f>
        <v>232.05</v>
      </c>
      <c r="P452" s="285">
        <f>SUM(P453:P454)</f>
        <v>886.95</v>
      </c>
      <c r="Q452" s="288">
        <f>+SUM(Q453:Q454)</f>
        <v>395.36</v>
      </c>
      <c r="R452" s="285"/>
    </row>
    <row r="453" spans="2:18" x14ac:dyDescent="0.25">
      <c r="B453" s="254">
        <v>40</v>
      </c>
      <c r="C453" s="287" t="s">
        <v>619</v>
      </c>
      <c r="D453" s="256" t="str">
        <f>+C453</f>
        <v>BT-21.1</v>
      </c>
      <c r="E453" s="256" t="s">
        <v>1074</v>
      </c>
      <c r="F453" s="257">
        <v>4</v>
      </c>
      <c r="G453" s="257" t="s">
        <v>968</v>
      </c>
      <c r="H453" s="305" t="s">
        <v>1042</v>
      </c>
      <c r="I453" s="305"/>
      <c r="J453" s="258" t="s">
        <v>681</v>
      </c>
      <c r="K453" s="259">
        <f>'NNO-BT-21'!F3</f>
        <v>139.72</v>
      </c>
      <c r="L453" s="259">
        <f>'NNO-BT-21'!G3</f>
        <v>143.25</v>
      </c>
      <c r="M453" s="259">
        <f>'NNO-BT-21'!H3</f>
        <v>139.72</v>
      </c>
      <c r="N453" s="259">
        <f>'NNO-BT-21'!I3</f>
        <v>127.6</v>
      </c>
      <c r="O453" s="260">
        <f t="shared" ref="O453:O454" si="179">+MAX(K453:N453)</f>
        <v>143.25</v>
      </c>
      <c r="P453" s="260">
        <f t="shared" ref="P453:P454" si="180">+SUM(K453:N453)</f>
        <v>550.29000000000008</v>
      </c>
      <c r="Q453" s="261">
        <f>'NNO-BT-21'!D3</f>
        <v>243.36</v>
      </c>
      <c r="R453" s="262">
        <f>0.81*3</f>
        <v>2.4300000000000002</v>
      </c>
    </row>
    <row r="454" spans="2:18" x14ac:dyDescent="0.25">
      <c r="B454" s="254">
        <v>41</v>
      </c>
      <c r="C454" s="287" t="s">
        <v>621</v>
      </c>
      <c r="D454" s="256" t="str">
        <f t="shared" ref="D454" si="181">+C454</f>
        <v>BT-21.2</v>
      </c>
      <c r="E454" s="256" t="s">
        <v>1075</v>
      </c>
      <c r="F454" s="257">
        <v>4</v>
      </c>
      <c r="G454" s="257" t="s">
        <v>985</v>
      </c>
      <c r="H454" s="305" t="s">
        <v>1042</v>
      </c>
      <c r="I454" s="305"/>
      <c r="J454" s="258" t="s">
        <v>663</v>
      </c>
      <c r="K454" s="259">
        <f>'NNO-BT-21'!F4</f>
        <v>85.57</v>
      </c>
      <c r="L454" s="259">
        <f>'NNO-BT-21'!G4</f>
        <v>88.8</v>
      </c>
      <c r="M454" s="259">
        <f>'NNO-BT-21'!H4</f>
        <v>85.57</v>
      </c>
      <c r="N454" s="259">
        <f>'NNO-BT-21'!I4</f>
        <v>76.72</v>
      </c>
      <c r="O454" s="260">
        <f t="shared" si="179"/>
        <v>88.8</v>
      </c>
      <c r="P454" s="260">
        <f t="shared" si="180"/>
        <v>336.65999999999997</v>
      </c>
      <c r="Q454" s="261">
        <f>'NNO-BT-21'!D4</f>
        <v>152</v>
      </c>
      <c r="R454" s="262">
        <f>0.81*3</f>
        <v>2.4300000000000002</v>
      </c>
    </row>
    <row r="455" spans="2:18" hidden="1" x14ac:dyDescent="0.25">
      <c r="B455" s="254">
        <v>42.061098901098902</v>
      </c>
      <c r="C455" s="304" t="s">
        <v>175</v>
      </c>
      <c r="D455" s="304"/>
      <c r="E455" s="304"/>
      <c r="F455" s="304"/>
      <c r="G455" s="282"/>
      <c r="H455" s="283"/>
      <c r="I455" s="283"/>
      <c r="J455" s="283"/>
      <c r="K455" s="285">
        <f>SUM(K456:K457)</f>
        <v>295.19</v>
      </c>
      <c r="L455" s="285">
        <f>SUM(L456:L457)</f>
        <v>304.89</v>
      </c>
      <c r="M455" s="285">
        <f>SUM(M456:M457)</f>
        <v>295.26</v>
      </c>
      <c r="N455" s="285">
        <f>SUM(N456:N457)</f>
        <v>260.85000000000002</v>
      </c>
      <c r="O455" s="285">
        <f>MAX(K455:N455)</f>
        <v>304.89</v>
      </c>
      <c r="P455" s="285">
        <f>SUM(P456:P457)</f>
        <v>1156.19</v>
      </c>
      <c r="Q455" s="288">
        <f>+SUM(Q456:Q457)</f>
        <v>516.04</v>
      </c>
      <c r="R455" s="285"/>
    </row>
    <row r="456" spans="2:18" x14ac:dyDescent="0.25">
      <c r="B456" s="254">
        <v>42</v>
      </c>
      <c r="C456" s="287" t="s">
        <v>623</v>
      </c>
      <c r="D456" s="256" t="str">
        <f>+C456</f>
        <v>BT-22.1</v>
      </c>
      <c r="E456" s="256" t="s">
        <v>1076</v>
      </c>
      <c r="F456" s="257">
        <v>4</v>
      </c>
      <c r="G456" s="257" t="s">
        <v>985</v>
      </c>
      <c r="H456" s="305" t="s">
        <v>1042</v>
      </c>
      <c r="I456" s="305"/>
      <c r="J456" s="258" t="s">
        <v>681</v>
      </c>
      <c r="K456" s="259">
        <f>'NNO-BT-22'!F3</f>
        <v>173.97</v>
      </c>
      <c r="L456" s="259">
        <f>'NNO-BT-22'!G3</f>
        <v>180.43</v>
      </c>
      <c r="M456" s="259">
        <f>'NNO-BT-22'!H3</f>
        <v>174.04</v>
      </c>
      <c r="N456" s="259">
        <f>'NNO-BT-22'!I3</f>
        <v>156.96</v>
      </c>
      <c r="O456" s="260">
        <f t="shared" ref="O456:O457" si="182">+MAX(K456:N456)</f>
        <v>180.43</v>
      </c>
      <c r="P456" s="260">
        <f t="shared" ref="P456:P457" si="183">+SUM(K456:N456)</f>
        <v>685.4</v>
      </c>
      <c r="Q456" s="261">
        <f>'NNO-BT-22'!D3</f>
        <v>300.29000000000002</v>
      </c>
      <c r="R456" s="262">
        <f>0.81*3</f>
        <v>2.4300000000000002</v>
      </c>
    </row>
    <row r="457" spans="2:18" x14ac:dyDescent="0.25">
      <c r="B457" s="254">
        <v>43</v>
      </c>
      <c r="C457" s="287" t="s">
        <v>625</v>
      </c>
      <c r="D457" s="256" t="str">
        <f t="shared" ref="D457" si="184">+C457</f>
        <v>BT-22.2</v>
      </c>
      <c r="E457" s="256" t="s">
        <v>1077</v>
      </c>
      <c r="F457" s="257">
        <v>4</v>
      </c>
      <c r="G457" s="257" t="s">
        <v>1005</v>
      </c>
      <c r="H457" s="305" t="s">
        <v>1042</v>
      </c>
      <c r="I457" s="305"/>
      <c r="J457" s="258" t="s">
        <v>663</v>
      </c>
      <c r="K457" s="259">
        <f>'NNO-BT-22'!F4</f>
        <v>121.22</v>
      </c>
      <c r="L457" s="259">
        <f>'NNO-BT-22'!G4</f>
        <v>124.46</v>
      </c>
      <c r="M457" s="259">
        <f>'NNO-BT-22'!H4</f>
        <v>121.22</v>
      </c>
      <c r="N457" s="259">
        <f>'NNO-BT-22'!I4</f>
        <v>103.89</v>
      </c>
      <c r="O457" s="260">
        <f t="shared" si="182"/>
        <v>124.46</v>
      </c>
      <c r="P457" s="260">
        <f t="shared" si="183"/>
        <v>470.78999999999996</v>
      </c>
      <c r="Q457" s="261">
        <f>'NNO-BT-22'!D4</f>
        <v>215.75</v>
      </c>
      <c r="R457" s="262">
        <f>0.81*3</f>
        <v>2.4300000000000002</v>
      </c>
    </row>
  </sheetData>
  <mergeCells count="160">
    <mergeCell ref="H457:I457"/>
    <mergeCell ref="B393:Q393"/>
    <mergeCell ref="B8:Q8"/>
    <mergeCell ref="B4:Q4"/>
    <mergeCell ref="H451:I451"/>
    <mergeCell ref="C452:F452"/>
    <mergeCell ref="H453:I453"/>
    <mergeCell ref="H454:I454"/>
    <mergeCell ref="C455:F455"/>
    <mergeCell ref="H456:I456"/>
    <mergeCell ref="H445:I445"/>
    <mergeCell ref="H446:I446"/>
    <mergeCell ref="C447:F447"/>
    <mergeCell ref="H448:I448"/>
    <mergeCell ref="H449:I449"/>
    <mergeCell ref="C450:F450"/>
    <mergeCell ref="H439:I439"/>
    <mergeCell ref="H440:I440"/>
    <mergeCell ref="C441:F441"/>
    <mergeCell ref="H442:I442"/>
    <mergeCell ref="H443:I443"/>
    <mergeCell ref="C444:F444"/>
    <mergeCell ref="H433:I433"/>
    <mergeCell ref="H434:I434"/>
    <mergeCell ref="C435:F435"/>
    <mergeCell ref="H436:I436"/>
    <mergeCell ref="H437:I437"/>
    <mergeCell ref="C438:F438"/>
    <mergeCell ref="H427:I427"/>
    <mergeCell ref="H428:I428"/>
    <mergeCell ref="C429:F429"/>
    <mergeCell ref="H430:I430"/>
    <mergeCell ref="H431:I431"/>
    <mergeCell ref="C432:F432"/>
    <mergeCell ref="H421:I421"/>
    <mergeCell ref="H422:I422"/>
    <mergeCell ref="C423:F423"/>
    <mergeCell ref="H424:I424"/>
    <mergeCell ref="H425:I425"/>
    <mergeCell ref="C426:F426"/>
    <mergeCell ref="H415:I415"/>
    <mergeCell ref="H416:I416"/>
    <mergeCell ref="C417:F417"/>
    <mergeCell ref="H418:I418"/>
    <mergeCell ref="H419:I419"/>
    <mergeCell ref="C420:F420"/>
    <mergeCell ref="H409:I409"/>
    <mergeCell ref="H410:I410"/>
    <mergeCell ref="C411:F411"/>
    <mergeCell ref="H412:I412"/>
    <mergeCell ref="H413:I413"/>
    <mergeCell ref="C414:F414"/>
    <mergeCell ref="H403:I403"/>
    <mergeCell ref="H404:I404"/>
    <mergeCell ref="C405:F405"/>
    <mergeCell ref="H406:I406"/>
    <mergeCell ref="H407:I407"/>
    <mergeCell ref="C408:F408"/>
    <mergeCell ref="H397:I397"/>
    <mergeCell ref="H398:I398"/>
    <mergeCell ref="C399:F399"/>
    <mergeCell ref="H400:I400"/>
    <mergeCell ref="H401:I401"/>
    <mergeCell ref="C402:F402"/>
    <mergeCell ref="G384:G386"/>
    <mergeCell ref="G387:G389"/>
    <mergeCell ref="C392:F392"/>
    <mergeCell ref="H394:I394"/>
    <mergeCell ref="H395:I395"/>
    <mergeCell ref="C396:F396"/>
    <mergeCell ref="G359:G363"/>
    <mergeCell ref="G364:G368"/>
    <mergeCell ref="C369:F369"/>
    <mergeCell ref="G370:G375"/>
    <mergeCell ref="G376:G382"/>
    <mergeCell ref="C383:F383"/>
    <mergeCell ref="G324:G330"/>
    <mergeCell ref="G331:G338"/>
    <mergeCell ref="C339:F339"/>
    <mergeCell ref="G340:G348"/>
    <mergeCell ref="G349:G357"/>
    <mergeCell ref="C358:F358"/>
    <mergeCell ref="G294:G300"/>
    <mergeCell ref="G301:G306"/>
    <mergeCell ref="C307:F307"/>
    <mergeCell ref="G308:G314"/>
    <mergeCell ref="G315:G322"/>
    <mergeCell ref="C323:F323"/>
    <mergeCell ref="G266:G271"/>
    <mergeCell ref="G272:G278"/>
    <mergeCell ref="C279:F279"/>
    <mergeCell ref="G280:G285"/>
    <mergeCell ref="G286:G292"/>
    <mergeCell ref="C293:F293"/>
    <mergeCell ref="G236:G243"/>
    <mergeCell ref="G244:G250"/>
    <mergeCell ref="C251:F251"/>
    <mergeCell ref="G252:G257"/>
    <mergeCell ref="G258:G264"/>
    <mergeCell ref="C265:F265"/>
    <mergeCell ref="G204:G210"/>
    <mergeCell ref="G211:G218"/>
    <mergeCell ref="C219:F219"/>
    <mergeCell ref="G220:G226"/>
    <mergeCell ref="G227:G234"/>
    <mergeCell ref="C235:F235"/>
    <mergeCell ref="G181:G184"/>
    <mergeCell ref="G185:G188"/>
    <mergeCell ref="C189:F189"/>
    <mergeCell ref="G190:G195"/>
    <mergeCell ref="G196:G202"/>
    <mergeCell ref="C203:F203"/>
    <mergeCell ref="G163:G166"/>
    <mergeCell ref="G167:G170"/>
    <mergeCell ref="C171:F171"/>
    <mergeCell ref="G172:G175"/>
    <mergeCell ref="G176:G179"/>
    <mergeCell ref="C180:F180"/>
    <mergeCell ref="G141:G146"/>
    <mergeCell ref="G147:G152"/>
    <mergeCell ref="C153:F153"/>
    <mergeCell ref="G154:G157"/>
    <mergeCell ref="G158:G161"/>
    <mergeCell ref="C162:F162"/>
    <mergeCell ref="G115:G120"/>
    <mergeCell ref="G121:G126"/>
    <mergeCell ref="C127:F127"/>
    <mergeCell ref="G128:G133"/>
    <mergeCell ref="G134:G139"/>
    <mergeCell ref="C140:F140"/>
    <mergeCell ref="G92:G96"/>
    <mergeCell ref="G97:G101"/>
    <mergeCell ref="C102:F102"/>
    <mergeCell ref="G103:G107"/>
    <mergeCell ref="G108:G113"/>
    <mergeCell ref="C114:F114"/>
    <mergeCell ref="G70:G74"/>
    <mergeCell ref="G75:G79"/>
    <mergeCell ref="C80:F80"/>
    <mergeCell ref="G81:G85"/>
    <mergeCell ref="G86:G90"/>
    <mergeCell ref="C91:F91"/>
    <mergeCell ref="G60:G63"/>
    <mergeCell ref="G64:G68"/>
    <mergeCell ref="C69:F69"/>
    <mergeCell ref="G21:G26"/>
    <mergeCell ref="G27:G32"/>
    <mergeCell ref="C33:F33"/>
    <mergeCell ref="G34:G39"/>
    <mergeCell ref="G40:G45"/>
    <mergeCell ref="C46:F46"/>
    <mergeCell ref="F1:G1"/>
    <mergeCell ref="H2:I2"/>
    <mergeCell ref="C3:F3"/>
    <mergeCell ref="G9:G13"/>
    <mergeCell ref="G14:G19"/>
    <mergeCell ref="C20:F20"/>
    <mergeCell ref="G47:G52"/>
    <mergeCell ref="G53:G58"/>
    <mergeCell ref="C59:F59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8FBC-E4E6-4EB0-B8EE-624331526E35}">
  <dimension ref="A1:N5"/>
  <sheetViews>
    <sheetView zoomScale="130" zoomScaleNormal="130" workbookViewId="0">
      <selection activeCell="K28" sqref="K28"/>
    </sheetView>
  </sheetViews>
  <sheetFormatPr defaultColWidth="8.85546875" defaultRowHeight="12.75" x14ac:dyDescent="0.2"/>
  <cols>
    <col min="1" max="1" width="16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148</v>
      </c>
      <c r="B3" s="109" t="s">
        <v>594</v>
      </c>
      <c r="C3" s="78" t="s">
        <v>595</v>
      </c>
      <c r="D3" s="78">
        <v>259.77</v>
      </c>
      <c r="E3" s="86">
        <f>+MAX(F3:I3)</f>
        <v>138.79</v>
      </c>
      <c r="F3" s="78">
        <v>135.63999999999999</v>
      </c>
      <c r="G3" s="91">
        <v>138.79</v>
      </c>
      <c r="H3" s="91">
        <v>136.19</v>
      </c>
      <c r="I3" s="78"/>
      <c r="J3" s="83">
        <f>+SUM(F3:I3)</f>
        <v>410.61999999999995</v>
      </c>
      <c r="K3" s="150">
        <f>+E3/D3</f>
        <v>0.53428032490279864</v>
      </c>
      <c r="L3" s="83">
        <f>+J3/D3</f>
        <v>1.5807060091619509</v>
      </c>
      <c r="M3" s="78">
        <v>3</v>
      </c>
      <c r="N3" s="78"/>
    </row>
    <row r="4" spans="1:14" x14ac:dyDescent="0.2">
      <c r="A4" s="342"/>
      <c r="B4" s="109" t="s">
        <v>596</v>
      </c>
      <c r="C4" s="78" t="s">
        <v>597</v>
      </c>
      <c r="D4" s="78">
        <v>265.83999999999997</v>
      </c>
      <c r="E4" s="86">
        <f>+MAX(F4:I4)</f>
        <v>142.41</v>
      </c>
      <c r="F4" s="128">
        <v>139.26</v>
      </c>
      <c r="G4" s="151">
        <v>142.41</v>
      </c>
      <c r="H4" s="151">
        <v>139.26</v>
      </c>
      <c r="I4" s="78"/>
      <c r="J4" s="83">
        <f>+SUM(F4:I4)</f>
        <v>420.92999999999995</v>
      </c>
      <c r="K4" s="150">
        <f>+E4/D4</f>
        <v>0.53569816430935902</v>
      </c>
      <c r="L4" s="83">
        <f>+J4/D4</f>
        <v>1.5833960276858261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525.6099999999999</v>
      </c>
      <c r="E5" s="86">
        <f>+SUM(E3:E4)</f>
        <v>281.2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831.55</v>
      </c>
      <c r="K5" s="150">
        <f>+E5/D5</f>
        <v>0.53499743155571633</v>
      </c>
      <c r="L5" s="83">
        <f>+J5/D5</f>
        <v>1.5820665512452201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BF06-247B-40BD-A3A6-65095BE30284}">
  <dimension ref="A1:N5"/>
  <sheetViews>
    <sheetView workbookViewId="0">
      <selection activeCell="M16" sqref="M16"/>
    </sheetView>
  </sheetViews>
  <sheetFormatPr defaultColWidth="8.85546875" defaultRowHeight="12.75" x14ac:dyDescent="0.2"/>
  <cols>
    <col min="1" max="1" width="15.71093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151</v>
      </c>
      <c r="B3" s="109" t="s">
        <v>598</v>
      </c>
      <c r="C3" s="78" t="s">
        <v>599</v>
      </c>
      <c r="D3" s="78">
        <v>332.66</v>
      </c>
      <c r="E3" s="78">
        <f>+MAX(F3:I3)</f>
        <v>192.55</v>
      </c>
      <c r="F3" s="78">
        <v>188.97</v>
      </c>
      <c r="G3" s="91">
        <v>192.55</v>
      </c>
      <c r="H3" s="91">
        <v>188.97</v>
      </c>
      <c r="I3" s="78"/>
      <c r="J3" s="78">
        <f>+SUM(F3:I3)</f>
        <v>570.49</v>
      </c>
      <c r="K3" s="150">
        <f>+E3/D3</f>
        <v>0.57881921481392407</v>
      </c>
      <c r="L3" s="83">
        <f>+J3/D3</f>
        <v>1.714934167017375</v>
      </c>
      <c r="M3" s="78">
        <v>3</v>
      </c>
      <c r="N3" s="78"/>
    </row>
    <row r="4" spans="1:14" x14ac:dyDescent="0.2">
      <c r="A4" s="342"/>
      <c r="B4" s="109" t="s">
        <v>600</v>
      </c>
      <c r="C4" s="78" t="s">
        <v>601</v>
      </c>
      <c r="D4" s="78">
        <v>265.55</v>
      </c>
      <c r="E4" s="78">
        <f>+MAX(F4:I4)</f>
        <v>141.6</v>
      </c>
      <c r="F4" s="78">
        <v>138.07</v>
      </c>
      <c r="G4" s="91">
        <v>141.6</v>
      </c>
      <c r="H4" s="91">
        <v>138.16999999999999</v>
      </c>
      <c r="I4" s="78"/>
      <c r="J4" s="78">
        <f>+SUM(F4:I4)</f>
        <v>417.83999999999992</v>
      </c>
      <c r="K4" s="150">
        <f>+E4/D4</f>
        <v>0.53323291282244389</v>
      </c>
      <c r="L4" s="83">
        <f>+J4/D4</f>
        <v>1.5734889851252114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598.21</v>
      </c>
      <c r="E5" s="86">
        <f>+SUM(E3:E4)</f>
        <v>334.15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988.32999999999993</v>
      </c>
      <c r="K5" s="150">
        <f>+E5/D5</f>
        <v>0.55858310626702989</v>
      </c>
      <c r="L5" s="83">
        <f>+J5/D5</f>
        <v>1.6521455676100363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9C4E-EDA1-474F-9916-81BF4DCABA67}">
  <dimension ref="A1:N5"/>
  <sheetViews>
    <sheetView workbookViewId="0">
      <selection activeCell="J27" sqref="J27"/>
    </sheetView>
  </sheetViews>
  <sheetFormatPr defaultColWidth="8.85546875" defaultRowHeight="12.75" x14ac:dyDescent="0.2"/>
  <cols>
    <col min="1" max="1" width="16.42578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154</v>
      </c>
      <c r="B3" s="109" t="s">
        <v>602</v>
      </c>
      <c r="C3" s="78" t="s">
        <v>603</v>
      </c>
      <c r="D3" s="78">
        <v>321.51</v>
      </c>
      <c r="E3" s="78">
        <f>+MAX(F3:I3)</f>
        <v>184.63</v>
      </c>
      <c r="F3" s="78">
        <v>181.05</v>
      </c>
      <c r="G3" s="91">
        <v>184.63</v>
      </c>
      <c r="H3" s="91">
        <v>181.05</v>
      </c>
      <c r="I3" s="78"/>
      <c r="J3" s="78">
        <f>+SUM(F3:I3)</f>
        <v>546.73</v>
      </c>
      <c r="K3" s="150">
        <f>+E3/D3</f>
        <v>0.57425896550651612</v>
      </c>
      <c r="L3" s="83">
        <f>+J3/D3</f>
        <v>1.7005069826755002</v>
      </c>
      <c r="M3" s="78">
        <v>3</v>
      </c>
      <c r="N3" s="78"/>
    </row>
    <row r="4" spans="1:14" x14ac:dyDescent="0.2">
      <c r="A4" s="342"/>
      <c r="B4" s="109" t="s">
        <v>604</v>
      </c>
      <c r="C4" s="78" t="s">
        <v>605</v>
      </c>
      <c r="D4" s="78">
        <v>259.58</v>
      </c>
      <c r="E4" s="78">
        <f>+MAX(F4:I4)</f>
        <v>138.53</v>
      </c>
      <c r="F4" s="86">
        <v>135</v>
      </c>
      <c r="G4" s="81">
        <v>138.53</v>
      </c>
      <c r="H4" s="81">
        <v>135</v>
      </c>
      <c r="I4" s="78"/>
      <c r="J4" s="78">
        <f>+SUM(F4:I4)</f>
        <v>408.53</v>
      </c>
      <c r="K4" s="150">
        <f>+E4/D4</f>
        <v>0.53366977425071271</v>
      </c>
      <c r="L4" s="83">
        <f>+J4/D4</f>
        <v>1.5738115417212419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581.08999999999992</v>
      </c>
      <c r="E5" s="86">
        <f>+SUM(E3:E4)</f>
        <v>323.15999999999997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955.26</v>
      </c>
      <c r="K5" s="150">
        <f>+E5/D5</f>
        <v>0.55612727804643003</v>
      </c>
      <c r="L5" s="83">
        <f>+J5/D5</f>
        <v>1.6439105818375812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8DF7-0421-4CE4-96F9-7EBB23CC085B}">
  <dimension ref="A1:N5"/>
  <sheetViews>
    <sheetView workbookViewId="0">
      <selection activeCell="P32" sqref="P32"/>
    </sheetView>
  </sheetViews>
  <sheetFormatPr defaultColWidth="8.85546875" defaultRowHeight="12.75" x14ac:dyDescent="0.2"/>
  <cols>
    <col min="1" max="1" width="17.42578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157</v>
      </c>
      <c r="B3" s="109" t="s">
        <v>606</v>
      </c>
      <c r="C3" s="78" t="s">
        <v>607</v>
      </c>
      <c r="D3" s="78">
        <v>261.73</v>
      </c>
      <c r="E3" s="78">
        <f>+MAX(F3:I3)</f>
        <v>139.74</v>
      </c>
      <c r="F3" s="78">
        <v>136.21</v>
      </c>
      <c r="G3" s="91">
        <v>139.74</v>
      </c>
      <c r="H3" s="91">
        <v>136.21</v>
      </c>
      <c r="I3" s="78"/>
      <c r="J3" s="78">
        <f>+SUM(F3:I3)</f>
        <v>412.16000000000008</v>
      </c>
      <c r="K3" s="150">
        <f>+E3/D3</f>
        <v>0.53390899018072058</v>
      </c>
      <c r="L3" s="83">
        <f>+J3/D3</f>
        <v>1.5747526076491043</v>
      </c>
      <c r="M3" s="78">
        <v>3</v>
      </c>
      <c r="N3" s="78"/>
    </row>
    <row r="4" spans="1:14" x14ac:dyDescent="0.2">
      <c r="A4" s="342"/>
      <c r="B4" s="109" t="s">
        <v>608</v>
      </c>
      <c r="C4" s="78" t="s">
        <v>609</v>
      </c>
      <c r="D4" s="78">
        <v>324.89</v>
      </c>
      <c r="E4" s="78">
        <f>+MAX(F4:I4)</f>
        <v>186.53</v>
      </c>
      <c r="F4" s="78">
        <v>182.95</v>
      </c>
      <c r="G4" s="91">
        <v>186.53</v>
      </c>
      <c r="H4" s="91">
        <v>182.95</v>
      </c>
      <c r="I4" s="78"/>
      <c r="J4" s="78">
        <f>+SUM(F4:I4)</f>
        <v>552.43000000000006</v>
      </c>
      <c r="K4" s="150">
        <f>+E4/D4</f>
        <v>0.57413278340361351</v>
      </c>
      <c r="L4" s="83">
        <f>+J4/D4</f>
        <v>1.7003601218874083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586.62</v>
      </c>
      <c r="E5" s="86">
        <f>+SUM(E3:E4)</f>
        <v>326.27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964.59000000000015</v>
      </c>
      <c r="K5" s="150">
        <f>+E5/D5</f>
        <v>0.55618628754560018</v>
      </c>
      <c r="L5" s="83">
        <f>+J5/D5</f>
        <v>1.6443182980464357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780B-B14C-43FF-8040-FB9D5075A961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7.71093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160</v>
      </c>
      <c r="B3" s="109" t="s">
        <v>610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611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8866-70DC-4D76-9569-DD3360A0DDAE}">
  <dimension ref="A1:N5"/>
  <sheetViews>
    <sheetView workbookViewId="0">
      <selection activeCell="B3" sqref="B3:B4"/>
    </sheetView>
  </sheetViews>
  <sheetFormatPr defaultColWidth="8.85546875" defaultRowHeight="12.75" x14ac:dyDescent="0.2"/>
  <cols>
    <col min="1" max="1" width="15.8554687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163</v>
      </c>
      <c r="B3" s="109" t="s">
        <v>612</v>
      </c>
      <c r="C3" s="78" t="s">
        <v>569</v>
      </c>
      <c r="D3" s="83">
        <v>240</v>
      </c>
      <c r="E3" s="78">
        <f>+MAX(F3:I3)</f>
        <v>121.53</v>
      </c>
      <c r="F3" s="78">
        <v>121.53</v>
      </c>
      <c r="G3" s="91">
        <v>121.53</v>
      </c>
      <c r="H3" s="91">
        <v>115.26</v>
      </c>
      <c r="I3" s="78"/>
      <c r="J3" s="78">
        <f>+SUM(F3:I3)</f>
        <v>358.32</v>
      </c>
      <c r="K3" s="150">
        <f>+E3/D3</f>
        <v>0.50637500000000002</v>
      </c>
      <c r="L3" s="83">
        <f>+J3/D3</f>
        <v>1.4929999999999999</v>
      </c>
      <c r="M3" s="78">
        <v>3</v>
      </c>
      <c r="N3" s="78"/>
    </row>
    <row r="4" spans="1:14" x14ac:dyDescent="0.2">
      <c r="A4" s="342"/>
      <c r="B4" s="109" t="s">
        <v>613</v>
      </c>
      <c r="C4" s="78" t="s">
        <v>571</v>
      </c>
      <c r="D4" s="83">
        <v>240</v>
      </c>
      <c r="E4" s="78">
        <f>+MAX(F4:I4)</f>
        <v>121.53</v>
      </c>
      <c r="F4" s="128">
        <v>121.53</v>
      </c>
      <c r="G4" s="151">
        <v>121.53</v>
      </c>
      <c r="H4" s="151">
        <v>115.26</v>
      </c>
      <c r="I4" s="78"/>
      <c r="J4" s="78">
        <f>+SUM(F4:I4)</f>
        <v>358.32</v>
      </c>
      <c r="K4" s="150">
        <f>+E4/D4</f>
        <v>0.50637500000000002</v>
      </c>
      <c r="L4" s="83">
        <f>+J4/D4</f>
        <v>1.4929999999999999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83">
        <f>+SUM(D3:D4)</f>
        <v>480</v>
      </c>
      <c r="E5" s="86">
        <f>+SUM(E3:E4)</f>
        <v>243.06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716.64</v>
      </c>
      <c r="K5" s="150">
        <f>+E5/D5</f>
        <v>0.50637500000000002</v>
      </c>
      <c r="L5" s="83">
        <f>+J5/D5</f>
        <v>1.4929999999999999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3D1B-9ADC-4F6B-B515-BBAE2BD124DC}">
  <dimension ref="A1:N5"/>
  <sheetViews>
    <sheetView workbookViewId="0">
      <selection activeCell="J22" sqref="J22"/>
    </sheetView>
  </sheetViews>
  <sheetFormatPr defaultColWidth="8.85546875" defaultRowHeight="12.75" x14ac:dyDescent="0.2"/>
  <cols>
    <col min="1" max="1" width="16.1406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166</v>
      </c>
      <c r="B3" s="109" t="s">
        <v>614</v>
      </c>
      <c r="C3" s="78" t="s">
        <v>615</v>
      </c>
      <c r="D3" s="78">
        <v>317.02999999999997</v>
      </c>
      <c r="E3" s="78">
        <f>+MAX(F3:I3)</f>
        <v>179.95</v>
      </c>
      <c r="F3" s="78">
        <v>176.36</v>
      </c>
      <c r="G3" s="91">
        <v>179.95</v>
      </c>
      <c r="H3" s="91">
        <v>176.36</v>
      </c>
      <c r="I3" s="78"/>
      <c r="J3" s="78">
        <f>+SUM(F3:I3)</f>
        <v>532.67000000000007</v>
      </c>
      <c r="K3" s="150">
        <f>+E3/D3</f>
        <v>0.56761189792764088</v>
      </c>
      <c r="L3" s="83">
        <f>+J3/D3</f>
        <v>1.6801879948269884</v>
      </c>
      <c r="M3" s="78">
        <v>3</v>
      </c>
      <c r="N3" s="78"/>
    </row>
    <row r="4" spans="1:14" x14ac:dyDescent="0.2">
      <c r="A4" s="342"/>
      <c r="B4" s="109" t="s">
        <v>616</v>
      </c>
      <c r="C4" s="78" t="s">
        <v>601</v>
      </c>
      <c r="D4" s="83">
        <v>270.89999999999998</v>
      </c>
      <c r="E4" s="78">
        <f>+MAX(F4:I4)</f>
        <v>141.6</v>
      </c>
      <c r="F4" s="78">
        <v>138.07</v>
      </c>
      <c r="G4" s="91">
        <v>141.6</v>
      </c>
      <c r="H4" s="91">
        <v>138.16999999999999</v>
      </c>
      <c r="I4" s="78"/>
      <c r="J4" s="78">
        <f>+SUM(F4:I4)</f>
        <v>417.83999999999992</v>
      </c>
      <c r="K4" s="150">
        <f>+E4/D4</f>
        <v>0.52270210409745299</v>
      </c>
      <c r="L4" s="83">
        <f>+J4/D4</f>
        <v>1.5424141749723144</v>
      </c>
      <c r="M4" s="78">
        <v>3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587.92999999999995</v>
      </c>
      <c r="E5" s="86">
        <f>+SUM(E3:E4)</f>
        <v>321.54999999999995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950.51</v>
      </c>
      <c r="K5" s="150">
        <f>+E5/D5</f>
        <v>0.54691885088360859</v>
      </c>
      <c r="L5" s="83">
        <f>+J5/D5</f>
        <v>1.616706070450564</v>
      </c>
      <c r="M5" s="78">
        <f>+MAX(M3:M4)</f>
        <v>3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AE23-B856-442F-9464-4C67229984C5}">
  <dimension ref="A1:N5"/>
  <sheetViews>
    <sheetView zoomScale="115" zoomScaleNormal="115" workbookViewId="0">
      <selection activeCell="B3" sqref="B3"/>
    </sheetView>
  </sheetViews>
  <sheetFormatPr defaultColWidth="8.85546875" defaultRowHeight="12.75" x14ac:dyDescent="0.2"/>
  <cols>
    <col min="1" max="1" width="15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76" t="s">
        <v>169</v>
      </c>
      <c r="B3" s="109" t="s">
        <v>617</v>
      </c>
      <c r="C3" s="78" t="s">
        <v>618</v>
      </c>
      <c r="D3" s="78">
        <v>506.96</v>
      </c>
      <c r="E3" s="78">
        <f>+MAX(F3:I3)</f>
        <v>238.58</v>
      </c>
      <c r="F3" s="78">
        <v>230.66</v>
      </c>
      <c r="G3" s="91">
        <v>238.58</v>
      </c>
      <c r="H3" s="91">
        <v>212.99</v>
      </c>
      <c r="I3" s="78"/>
      <c r="J3" s="78">
        <f>+SUM(F3:I3)</f>
        <v>682.23</v>
      </c>
      <c r="K3" s="150">
        <f>+E3/D3</f>
        <v>0.4706091210351902</v>
      </c>
      <c r="L3" s="83">
        <f>+J3/D3</f>
        <v>1.3457274735679345</v>
      </c>
      <c r="M3" s="78">
        <v>3</v>
      </c>
      <c r="N3" s="78"/>
    </row>
    <row r="4" spans="1:14" x14ac:dyDescent="0.2">
      <c r="A4" s="76" t="s">
        <v>225</v>
      </c>
      <c r="B4" s="92">
        <v>1</v>
      </c>
      <c r="C4" s="78"/>
      <c r="D4" s="78">
        <f>+SUM(D3:D3)</f>
        <v>506.96</v>
      </c>
      <c r="E4" s="86">
        <f>+SUM(E3:E3)</f>
        <v>238.58</v>
      </c>
      <c r="F4" s="109" t="s">
        <v>237</v>
      </c>
      <c r="G4" s="109" t="s">
        <v>237</v>
      </c>
      <c r="H4" s="109" t="s">
        <v>237</v>
      </c>
      <c r="I4" s="109" t="s">
        <v>237</v>
      </c>
      <c r="J4" s="86">
        <f>+SUM(J3:J3)</f>
        <v>682.23</v>
      </c>
      <c r="K4" s="150">
        <f>+E4/D4</f>
        <v>0.4706091210351902</v>
      </c>
      <c r="L4" s="83">
        <f>+J4/D4</f>
        <v>1.3457274735679345</v>
      </c>
      <c r="M4" s="78">
        <f>+MAX(M3:M3)</f>
        <v>3</v>
      </c>
      <c r="N4" s="78"/>
    </row>
    <row r="5" spans="1:14" x14ac:dyDescent="0.2">
      <c r="N5" s="92"/>
    </row>
  </sheetData>
  <mergeCells count="9">
    <mergeCell ref="N1:N2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5730-DDB3-4A78-993F-7E254F6FA346}">
  <dimension ref="A1:N5"/>
  <sheetViews>
    <sheetView workbookViewId="0">
      <selection activeCell="F3" sqref="F3"/>
    </sheetView>
  </sheetViews>
  <sheetFormatPr defaultColWidth="8.85546875" defaultRowHeight="12.75" x14ac:dyDescent="0.2"/>
  <cols>
    <col min="1" max="1" width="14.5703125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172</v>
      </c>
      <c r="B3" s="109" t="s">
        <v>619</v>
      </c>
      <c r="C3" s="78" t="s">
        <v>620</v>
      </c>
      <c r="D3" s="78">
        <v>243.36</v>
      </c>
      <c r="E3" s="78">
        <f>+MAX(F3:I3)</f>
        <v>143.25</v>
      </c>
      <c r="F3" s="78">
        <v>139.72</v>
      </c>
      <c r="G3" s="91">
        <v>143.25</v>
      </c>
      <c r="H3" s="91">
        <v>139.72</v>
      </c>
      <c r="I3" s="91">
        <v>127.6</v>
      </c>
      <c r="J3" s="78">
        <f>+SUM(F3:I3)</f>
        <v>550.29000000000008</v>
      </c>
      <c r="K3" s="150">
        <f>+E3/D3</f>
        <v>0.58863412228796841</v>
      </c>
      <c r="L3" s="83">
        <f>+J3/D3</f>
        <v>2.2612179487179489</v>
      </c>
      <c r="M3" s="78">
        <v>4</v>
      </c>
      <c r="N3" s="78"/>
    </row>
    <row r="4" spans="1:14" x14ac:dyDescent="0.2">
      <c r="A4" s="342"/>
      <c r="B4" s="109" t="s">
        <v>621</v>
      </c>
      <c r="C4" s="78" t="s">
        <v>622</v>
      </c>
      <c r="D4" s="83">
        <v>152</v>
      </c>
      <c r="E4" s="83">
        <f>+MAX(F4:I4)</f>
        <v>88.8</v>
      </c>
      <c r="F4" s="128">
        <v>85.57</v>
      </c>
      <c r="G4" s="152">
        <v>88.8</v>
      </c>
      <c r="H4" s="151">
        <v>85.57</v>
      </c>
      <c r="I4" s="151">
        <v>76.72</v>
      </c>
      <c r="J4" s="78">
        <f>+SUM(F4:I4)</f>
        <v>336.65999999999997</v>
      </c>
      <c r="K4" s="150">
        <f>+E4/D4</f>
        <v>0.5842105263157894</v>
      </c>
      <c r="L4" s="83">
        <f>+J4/D4</f>
        <v>2.2148684210526315</v>
      </c>
      <c r="M4" s="78">
        <v>4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395.36</v>
      </c>
      <c r="E5" s="86">
        <f>+SUM(E3:E4)</f>
        <v>232.05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886.95</v>
      </c>
      <c r="K5" s="150">
        <f>+E5/D5</f>
        <v>0.58693342776203972</v>
      </c>
      <c r="L5" s="83">
        <f>+J5/D5</f>
        <v>2.243398421691623</v>
      </c>
      <c r="M5" s="78">
        <f>+MAX(M3:M4)</f>
        <v>4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5337-F3A8-4875-BD59-EBF7B8677A5A}">
  <dimension ref="A1:N5"/>
  <sheetViews>
    <sheetView zoomScale="115" zoomScaleNormal="115" workbookViewId="0">
      <selection activeCell="B3" sqref="B3:B4"/>
    </sheetView>
  </sheetViews>
  <sheetFormatPr defaultColWidth="8.85546875" defaultRowHeight="12.75" x14ac:dyDescent="0.2"/>
  <cols>
    <col min="1" max="1" width="16" style="89" customWidth="1"/>
    <col min="2" max="3" width="5.7109375" style="89" customWidth="1"/>
    <col min="4" max="4" width="7.7109375" style="89" customWidth="1"/>
    <col min="5" max="9" width="5.7109375" style="89" customWidth="1"/>
    <col min="10" max="12" width="6.7109375" style="89" customWidth="1"/>
    <col min="13" max="13" width="5.7109375" style="89" customWidth="1"/>
    <col min="14" max="16384" width="8.85546875" style="89"/>
  </cols>
  <sheetData>
    <row r="1" spans="1:14" ht="25.15" customHeight="1" x14ac:dyDescent="0.2">
      <c r="A1" s="345" t="s">
        <v>214</v>
      </c>
      <c r="B1" s="345"/>
      <c r="C1" s="345" t="s">
        <v>215</v>
      </c>
      <c r="D1" s="345" t="s">
        <v>216</v>
      </c>
      <c r="E1" s="345" t="s">
        <v>217</v>
      </c>
      <c r="F1" s="340" t="s">
        <v>218</v>
      </c>
      <c r="G1" s="340"/>
      <c r="H1" s="340"/>
      <c r="I1" s="340"/>
      <c r="J1" s="340"/>
      <c r="K1" s="345" t="s">
        <v>219</v>
      </c>
      <c r="L1" s="345" t="s">
        <v>220</v>
      </c>
      <c r="M1" s="347" t="s">
        <v>6</v>
      </c>
      <c r="N1" s="338" t="s">
        <v>645</v>
      </c>
    </row>
    <row r="2" spans="1:14" ht="15" customHeight="1" x14ac:dyDescent="0.2">
      <c r="A2" s="346"/>
      <c r="B2" s="346"/>
      <c r="C2" s="346"/>
      <c r="D2" s="346"/>
      <c r="E2" s="346"/>
      <c r="F2" s="75" t="s">
        <v>221</v>
      </c>
      <c r="G2" s="75" t="s">
        <v>222</v>
      </c>
      <c r="H2" s="75" t="s">
        <v>223</v>
      </c>
      <c r="I2" s="75" t="s">
        <v>224</v>
      </c>
      <c r="J2" s="75" t="s">
        <v>225</v>
      </c>
      <c r="K2" s="346"/>
      <c r="L2" s="346"/>
      <c r="M2" s="348"/>
      <c r="N2" s="339"/>
    </row>
    <row r="3" spans="1:14" x14ac:dyDescent="0.2">
      <c r="A3" s="342" t="s">
        <v>175</v>
      </c>
      <c r="B3" s="109" t="s">
        <v>623</v>
      </c>
      <c r="C3" s="78" t="s">
        <v>624</v>
      </c>
      <c r="D3" s="78">
        <v>300.29000000000002</v>
      </c>
      <c r="E3" s="78">
        <f>+MAX(F3:I3)</f>
        <v>180.43</v>
      </c>
      <c r="F3" s="78">
        <v>173.97</v>
      </c>
      <c r="G3" s="91">
        <v>180.43</v>
      </c>
      <c r="H3" s="91">
        <v>174.04</v>
      </c>
      <c r="I3" s="91">
        <v>156.96</v>
      </c>
      <c r="J3" s="78">
        <f>+SUM(F3:I3)</f>
        <v>685.4</v>
      </c>
      <c r="K3" s="150">
        <f>+E3/D3</f>
        <v>0.60085250924106692</v>
      </c>
      <c r="L3" s="83">
        <f>+J3/D3</f>
        <v>2.2824602883878913</v>
      </c>
      <c r="M3" s="78">
        <v>4</v>
      </c>
      <c r="N3" s="78"/>
    </row>
    <row r="4" spans="1:14" x14ac:dyDescent="0.2">
      <c r="A4" s="342"/>
      <c r="B4" s="109" t="s">
        <v>625</v>
      </c>
      <c r="C4" s="78" t="s">
        <v>626</v>
      </c>
      <c r="D4" s="78">
        <v>215.75</v>
      </c>
      <c r="E4" s="78">
        <f>+MAX(F4:I4)</f>
        <v>124.46</v>
      </c>
      <c r="F4" s="128">
        <v>121.22</v>
      </c>
      <c r="G4" s="151">
        <v>124.46</v>
      </c>
      <c r="H4" s="151">
        <v>121.22</v>
      </c>
      <c r="I4" s="151">
        <v>103.89</v>
      </c>
      <c r="J4" s="78">
        <f>+SUM(F4:I4)</f>
        <v>470.78999999999996</v>
      </c>
      <c r="K4" s="150">
        <f>+E4/D4</f>
        <v>0.57687137891077633</v>
      </c>
      <c r="L4" s="83">
        <f>+J4/D4</f>
        <v>2.182108922363847</v>
      </c>
      <c r="M4" s="78">
        <v>4</v>
      </c>
      <c r="N4" s="78"/>
    </row>
    <row r="5" spans="1:14" x14ac:dyDescent="0.2">
      <c r="A5" s="76" t="s">
        <v>225</v>
      </c>
      <c r="B5" s="92">
        <v>2</v>
      </c>
      <c r="C5" s="78"/>
      <c r="D5" s="78">
        <f>+SUM(D3:D4)</f>
        <v>516.04</v>
      </c>
      <c r="E5" s="86">
        <f>+SUM(E3:E4)</f>
        <v>304.89</v>
      </c>
      <c r="F5" s="109" t="s">
        <v>237</v>
      </c>
      <c r="G5" s="109" t="s">
        <v>237</v>
      </c>
      <c r="H5" s="109" t="s">
        <v>237</v>
      </c>
      <c r="I5" s="109" t="s">
        <v>237</v>
      </c>
      <c r="J5" s="86">
        <f>+SUM(J3:J4)</f>
        <v>1156.19</v>
      </c>
      <c r="K5" s="150">
        <f>+E5/D5</f>
        <v>0.59082629253546237</v>
      </c>
      <c r="L5" s="83">
        <f>+J5/D5</f>
        <v>2.2405046120455783</v>
      </c>
      <c r="M5" s="78">
        <f>+MAX(M3:M4)</f>
        <v>4</v>
      </c>
      <c r="N5" s="92"/>
    </row>
  </sheetData>
  <mergeCells count="10">
    <mergeCell ref="N1:N2"/>
    <mergeCell ref="L1:L2"/>
    <mergeCell ref="M1:M2"/>
    <mergeCell ref="A3:A4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8B6B-7B63-412C-A051-B28B3545E932}">
  <dimension ref="A1:R428"/>
  <sheetViews>
    <sheetView tabSelected="1" topLeftCell="A4" zoomScale="145" zoomScaleNormal="145" workbookViewId="0">
      <selection activeCell="V12" sqref="V12"/>
    </sheetView>
  </sheetViews>
  <sheetFormatPr defaultColWidth="9.140625" defaultRowHeight="15.75" x14ac:dyDescent="0.25"/>
  <cols>
    <col min="1" max="1" width="3.85546875" style="232" customWidth="1"/>
    <col min="2" max="2" width="5.7109375" style="232" customWidth="1"/>
    <col min="3" max="3" width="13.85546875" style="232" customWidth="1"/>
    <col min="4" max="5" width="9" style="232" hidden="1" customWidth="1"/>
    <col min="6" max="6" width="7.140625" style="270" customWidth="1"/>
    <col min="7" max="7" width="9" style="270" hidden="1" customWidth="1"/>
    <col min="8" max="10" width="9" style="232" hidden="1" customWidth="1"/>
    <col min="11" max="14" width="9" style="289" customWidth="1"/>
    <col min="15" max="15" width="9" style="289" hidden="1" customWidth="1"/>
    <col min="16" max="16" width="9" style="289" customWidth="1"/>
    <col min="17" max="17" width="10" style="290" customWidth="1"/>
    <col min="18" max="18" width="1.42578125" style="290" hidden="1" customWidth="1"/>
    <col min="19" max="21" width="9" style="232" customWidth="1"/>
    <col min="22" max="16384" width="9.140625" style="232"/>
  </cols>
  <sheetData>
    <row r="1" spans="1:18" ht="45.75" hidden="1" customHeight="1" thickBot="1" x14ac:dyDescent="0.3">
      <c r="F1" s="310"/>
      <c r="G1" s="310"/>
      <c r="H1" s="233" t="s">
        <v>647</v>
      </c>
      <c r="I1" s="234"/>
      <c r="J1" s="234"/>
      <c r="K1" s="235" t="s">
        <v>648</v>
      </c>
      <c r="L1" s="236"/>
      <c r="M1" s="236"/>
      <c r="N1" s="236"/>
      <c r="O1" s="236"/>
      <c r="P1" s="236"/>
      <c r="Q1" s="236"/>
      <c r="R1" s="236"/>
    </row>
    <row r="2" spans="1:18" ht="300" hidden="1" thickBot="1" x14ac:dyDescent="0.3">
      <c r="B2" s="237" t="s">
        <v>1140</v>
      </c>
      <c r="C2" s="238" t="s">
        <v>1141</v>
      </c>
      <c r="D2" s="238" t="s">
        <v>650</v>
      </c>
      <c r="E2" s="238" t="s">
        <v>651</v>
      </c>
      <c r="F2" s="239" t="s">
        <v>652</v>
      </c>
      <c r="G2" s="239" t="s">
        <v>653</v>
      </c>
      <c r="H2" s="311" t="s">
        <v>654</v>
      </c>
      <c r="I2" s="312"/>
      <c r="J2" s="240" t="s">
        <v>1145</v>
      </c>
      <c r="K2" s="241" t="s">
        <v>655</v>
      </c>
      <c r="L2" s="241" t="s">
        <v>656</v>
      </c>
      <c r="M2" s="241" t="s">
        <v>657</v>
      </c>
      <c r="N2" s="241" t="s">
        <v>658</v>
      </c>
      <c r="O2" s="241" t="s">
        <v>9</v>
      </c>
      <c r="P2" s="241" t="s">
        <v>659</v>
      </c>
      <c r="Q2" s="242" t="s">
        <v>660</v>
      </c>
      <c r="R2" s="231" t="s">
        <v>1138</v>
      </c>
    </row>
    <row r="3" spans="1:18" hidden="1" x14ac:dyDescent="0.25">
      <c r="B3" s="243"/>
      <c r="C3" s="313" t="s">
        <v>21</v>
      </c>
      <c r="D3" s="314"/>
      <c r="E3" s="314"/>
      <c r="F3" s="315"/>
      <c r="G3" s="244"/>
      <c r="H3" s="245"/>
      <c r="I3" s="245"/>
      <c r="J3" s="246"/>
      <c r="K3" s="247">
        <f>SUM(K9:K19)</f>
        <v>776.58304999999996</v>
      </c>
      <c r="L3" s="247">
        <f>SUM(L9:L19)</f>
        <v>807.10572999999999</v>
      </c>
      <c r="M3" s="247">
        <f>SUM(M9:M19)</f>
        <v>803.33294000000001</v>
      </c>
      <c r="N3" s="247">
        <f>SUM(N9:N19)</f>
        <v>464.66868000000011</v>
      </c>
      <c r="O3" s="247">
        <f>MAX(K3:N3)</f>
        <v>807.10572999999999</v>
      </c>
      <c r="P3" s="247">
        <f>SUM(P9:P19)</f>
        <v>2851.6904</v>
      </c>
      <c r="Q3" s="248">
        <f>+SUM(Q9:Q19)</f>
        <v>995.4</v>
      </c>
      <c r="R3" s="249">
        <f>+SUM(R9:R19)</f>
        <v>26.73</v>
      </c>
    </row>
    <row r="4" spans="1:18" ht="23.25" customHeight="1" x14ac:dyDescent="0.25">
      <c r="A4" s="316" t="s">
        <v>1142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250"/>
    </row>
    <row r="5" spans="1:18" ht="19.5" customHeight="1" x14ac:dyDescent="0.25">
      <c r="A5" s="317" t="s">
        <v>1144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250"/>
    </row>
    <row r="6" spans="1:18" ht="11.25" customHeight="1" x14ac:dyDescent="0.25"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0"/>
    </row>
    <row r="7" spans="1:18" ht="45.75" customHeight="1" x14ac:dyDescent="0.25">
      <c r="B7" s="229" t="s">
        <v>1143</v>
      </c>
      <c r="C7" s="229" t="s">
        <v>1141</v>
      </c>
      <c r="D7" s="229"/>
      <c r="E7" s="229"/>
      <c r="F7" s="230" t="s">
        <v>652</v>
      </c>
      <c r="G7" s="229"/>
      <c r="H7" s="229"/>
      <c r="I7" s="229"/>
      <c r="J7" s="229"/>
      <c r="K7" s="230" t="s">
        <v>655</v>
      </c>
      <c r="L7" s="230" t="s">
        <v>656</v>
      </c>
      <c r="M7" s="230" t="s">
        <v>657</v>
      </c>
      <c r="N7" s="230" t="s">
        <v>658</v>
      </c>
      <c r="O7" s="230" t="s">
        <v>9</v>
      </c>
      <c r="P7" s="230" t="s">
        <v>659</v>
      </c>
      <c r="Q7" s="231" t="s">
        <v>660</v>
      </c>
      <c r="R7" s="253"/>
    </row>
    <row r="8" spans="1:18" ht="16.5" customHeight="1" x14ac:dyDescent="0.25">
      <c r="B8" s="318" t="s">
        <v>1139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249"/>
    </row>
    <row r="9" spans="1:18" x14ac:dyDescent="0.25">
      <c r="B9" s="254">
        <v>1</v>
      </c>
      <c r="C9" s="255" t="s">
        <v>226</v>
      </c>
      <c r="D9" s="256" t="str">
        <f>+C9</f>
        <v>LK.01.1</v>
      </c>
      <c r="E9" s="256" t="s">
        <v>667</v>
      </c>
      <c r="F9" s="257">
        <v>4</v>
      </c>
      <c r="G9" s="305" t="s">
        <v>1078</v>
      </c>
      <c r="H9" s="258" t="s">
        <v>661</v>
      </c>
      <c r="I9" s="258" t="s">
        <v>662</v>
      </c>
      <c r="J9" s="258" t="s">
        <v>681</v>
      </c>
      <c r="K9" s="259">
        <f>'LK 01'!F3</f>
        <v>84.763170000000002</v>
      </c>
      <c r="L9" s="259">
        <f>'LK 01'!G3</f>
        <v>91.516409999999993</v>
      </c>
      <c r="M9" s="259">
        <f>'LK 01'!H3</f>
        <v>87.743620000000007</v>
      </c>
      <c r="N9" s="259">
        <f>'LK 01'!I3</f>
        <v>58.628450000000001</v>
      </c>
      <c r="O9" s="260">
        <f t="shared" ref="O9:O19" si="0">+MAX(K9:N9)</f>
        <v>91.516409999999993</v>
      </c>
      <c r="P9" s="260">
        <f t="shared" ref="P9:P19" si="1">+SUM(K9:N9)</f>
        <v>322.65165000000002</v>
      </c>
      <c r="Q9" s="261">
        <f>'LK 01'!D3</f>
        <v>107.6</v>
      </c>
      <c r="R9" s="262">
        <f>0.81*3</f>
        <v>2.4300000000000002</v>
      </c>
    </row>
    <row r="10" spans="1:18" x14ac:dyDescent="0.25">
      <c r="B10" s="254">
        <v>2</v>
      </c>
      <c r="C10" s="255" t="s">
        <v>227</v>
      </c>
      <c r="D10" s="256" t="str">
        <f t="shared" ref="D10:D19" si="2">+C10</f>
        <v>LK.01.2</v>
      </c>
      <c r="E10" s="256" t="s">
        <v>668</v>
      </c>
      <c r="F10" s="257">
        <v>4</v>
      </c>
      <c r="G10" s="305"/>
      <c r="H10" s="258" t="s">
        <v>664</v>
      </c>
      <c r="I10" s="258" t="s">
        <v>665</v>
      </c>
      <c r="J10" s="258" t="s">
        <v>681</v>
      </c>
      <c r="K10" s="259">
        <f>'LK 01'!F4</f>
        <v>75.691100000000006</v>
      </c>
      <c r="L10" s="259">
        <f>'LK 01'!G4</f>
        <v>78</v>
      </c>
      <c r="M10" s="259">
        <f>'LK 01'!H4</f>
        <v>78</v>
      </c>
      <c r="N10" s="259">
        <f>'LK 01'!I4</f>
        <v>46.77</v>
      </c>
      <c r="O10" s="260">
        <f t="shared" si="0"/>
        <v>78</v>
      </c>
      <c r="P10" s="260">
        <f t="shared" si="1"/>
        <v>278.46109999999999</v>
      </c>
      <c r="Q10" s="261">
        <f>'LK 01'!D4</f>
        <v>90</v>
      </c>
      <c r="R10" s="262">
        <f t="shared" ref="R10:R19" si="3">0.81*3</f>
        <v>2.4300000000000002</v>
      </c>
    </row>
    <row r="11" spans="1:18" x14ac:dyDescent="0.25">
      <c r="B11" s="254">
        <v>3</v>
      </c>
      <c r="C11" s="255" t="s">
        <v>228</v>
      </c>
      <c r="D11" s="256" t="str">
        <f t="shared" si="2"/>
        <v>LK.01.3</v>
      </c>
      <c r="E11" s="256" t="s">
        <v>669</v>
      </c>
      <c r="F11" s="257">
        <v>4</v>
      </c>
      <c r="G11" s="305"/>
      <c r="H11" s="258" t="s">
        <v>664</v>
      </c>
      <c r="I11" s="258" t="s">
        <v>665</v>
      </c>
      <c r="J11" s="258" t="s">
        <v>681</v>
      </c>
      <c r="K11" s="259">
        <f>'LK 01'!F5</f>
        <v>75.922650000000004</v>
      </c>
      <c r="L11" s="259">
        <f>'LK 01'!G5</f>
        <v>78</v>
      </c>
      <c r="M11" s="259">
        <f>'LK 01'!H5</f>
        <v>78</v>
      </c>
      <c r="N11" s="259">
        <f>'LK 01'!I5</f>
        <v>46.77</v>
      </c>
      <c r="O11" s="260">
        <f t="shared" si="0"/>
        <v>78</v>
      </c>
      <c r="P11" s="260">
        <f t="shared" si="1"/>
        <v>278.69265000000001</v>
      </c>
      <c r="Q11" s="261">
        <f>'LK 01'!D5</f>
        <v>90</v>
      </c>
      <c r="R11" s="262">
        <f t="shared" si="3"/>
        <v>2.4300000000000002</v>
      </c>
    </row>
    <row r="12" spans="1:18" x14ac:dyDescent="0.25">
      <c r="B12" s="254">
        <v>4</v>
      </c>
      <c r="C12" s="255" t="s">
        <v>229</v>
      </c>
      <c r="D12" s="256" t="str">
        <f t="shared" si="2"/>
        <v>LK.01.4</v>
      </c>
      <c r="E12" s="256" t="s">
        <v>670</v>
      </c>
      <c r="F12" s="257">
        <v>4</v>
      </c>
      <c r="G12" s="305"/>
      <c r="H12" s="258" t="s">
        <v>664</v>
      </c>
      <c r="I12" s="258" t="s">
        <v>665</v>
      </c>
      <c r="J12" s="258" t="s">
        <v>681</v>
      </c>
      <c r="K12" s="259">
        <f>'LK 01'!F6</f>
        <v>75.695599999999999</v>
      </c>
      <c r="L12" s="259">
        <f>'LK 01'!G6</f>
        <v>78</v>
      </c>
      <c r="M12" s="259">
        <f>'LK 01'!H6</f>
        <v>78</v>
      </c>
      <c r="N12" s="259">
        <f>'LK 01'!I6</f>
        <v>41.255629999999996</v>
      </c>
      <c r="O12" s="260">
        <f t="shared" si="0"/>
        <v>78</v>
      </c>
      <c r="P12" s="260">
        <f t="shared" si="1"/>
        <v>272.95123000000001</v>
      </c>
      <c r="Q12" s="261">
        <f>'LK 01'!D6</f>
        <v>90</v>
      </c>
      <c r="R12" s="262">
        <f t="shared" si="3"/>
        <v>2.4300000000000002</v>
      </c>
    </row>
    <row r="13" spans="1:18" x14ac:dyDescent="0.25">
      <c r="B13" s="254">
        <v>5</v>
      </c>
      <c r="C13" s="255" t="s">
        <v>230</v>
      </c>
      <c r="D13" s="256" t="str">
        <f t="shared" si="2"/>
        <v>LK.01.5</v>
      </c>
      <c r="E13" s="256" t="s">
        <v>671</v>
      </c>
      <c r="F13" s="257">
        <v>4</v>
      </c>
      <c r="G13" s="305"/>
      <c r="H13" s="258" t="s">
        <v>661</v>
      </c>
      <c r="I13" s="258" t="s">
        <v>662</v>
      </c>
      <c r="J13" s="258" t="s">
        <v>681</v>
      </c>
      <c r="K13" s="259">
        <f>'LK 01'!F7</f>
        <v>75.916749999999993</v>
      </c>
      <c r="L13" s="259">
        <f>'LK 01'!G7</f>
        <v>78</v>
      </c>
      <c r="M13" s="259">
        <f>'LK 01'!H7</f>
        <v>78</v>
      </c>
      <c r="N13" s="259">
        <f>'LK 01'!I7</f>
        <v>41.07</v>
      </c>
      <c r="O13" s="260">
        <f t="shared" si="0"/>
        <v>78</v>
      </c>
      <c r="P13" s="260">
        <f t="shared" si="1"/>
        <v>272.98674999999997</v>
      </c>
      <c r="Q13" s="261">
        <f>'LK 01'!D7</f>
        <v>120</v>
      </c>
      <c r="R13" s="262">
        <f t="shared" si="3"/>
        <v>2.4300000000000002</v>
      </c>
    </row>
    <row r="14" spans="1:18" x14ac:dyDescent="0.25">
      <c r="B14" s="254">
        <v>6</v>
      </c>
      <c r="C14" s="255" t="s">
        <v>231</v>
      </c>
      <c r="D14" s="256" t="str">
        <f t="shared" si="2"/>
        <v>LK.01.6</v>
      </c>
      <c r="E14" s="256" t="s">
        <v>672</v>
      </c>
      <c r="F14" s="257">
        <v>4</v>
      </c>
      <c r="G14" s="305" t="s">
        <v>1079</v>
      </c>
      <c r="H14" s="258" t="s">
        <v>661</v>
      </c>
      <c r="I14" s="258" t="s">
        <v>662</v>
      </c>
      <c r="J14" s="258" t="s">
        <v>663</v>
      </c>
      <c r="K14" s="259">
        <f>'LK 01'!F8</f>
        <v>63.41675</v>
      </c>
      <c r="L14" s="259">
        <f>'LK 01'!G8</f>
        <v>65</v>
      </c>
      <c r="M14" s="259">
        <f>'LK 01'!H8</f>
        <v>65</v>
      </c>
      <c r="N14" s="259">
        <f>'LK 01'!I8</f>
        <v>34.225000000000001</v>
      </c>
      <c r="O14" s="260">
        <f t="shared" si="0"/>
        <v>65</v>
      </c>
      <c r="P14" s="260">
        <f t="shared" si="1"/>
        <v>227.64175</v>
      </c>
      <c r="Q14" s="261">
        <f>'LK 01'!D8</f>
        <v>105</v>
      </c>
      <c r="R14" s="262">
        <f t="shared" si="3"/>
        <v>2.4300000000000002</v>
      </c>
    </row>
    <row r="15" spans="1:18" x14ac:dyDescent="0.25">
      <c r="B15" s="254">
        <v>7</v>
      </c>
      <c r="C15" s="255" t="s">
        <v>232</v>
      </c>
      <c r="D15" s="256" t="str">
        <f t="shared" si="2"/>
        <v>LK.01.7</v>
      </c>
      <c r="E15" s="256" t="s">
        <v>675</v>
      </c>
      <c r="F15" s="257">
        <v>4</v>
      </c>
      <c r="G15" s="305"/>
      <c r="H15" s="258" t="s">
        <v>664</v>
      </c>
      <c r="I15" s="258" t="s">
        <v>665</v>
      </c>
      <c r="J15" s="258" t="s">
        <v>663</v>
      </c>
      <c r="K15" s="259">
        <f>'LK 01'!F9</f>
        <v>63.195599999999999</v>
      </c>
      <c r="L15" s="259">
        <f>'LK 01'!G9</f>
        <v>65</v>
      </c>
      <c r="M15" s="259">
        <f>'LK 01'!H9</f>
        <v>65</v>
      </c>
      <c r="N15" s="259">
        <f>'LK 01'!I9</f>
        <v>34.419750000000001</v>
      </c>
      <c r="O15" s="260">
        <f t="shared" si="0"/>
        <v>65</v>
      </c>
      <c r="P15" s="260">
        <f t="shared" si="1"/>
        <v>227.61535000000001</v>
      </c>
      <c r="Q15" s="261">
        <f>'LK 01'!D9</f>
        <v>75</v>
      </c>
      <c r="R15" s="262">
        <f t="shared" si="3"/>
        <v>2.4300000000000002</v>
      </c>
    </row>
    <row r="16" spans="1:18" x14ac:dyDescent="0.25">
      <c r="B16" s="254">
        <v>8</v>
      </c>
      <c r="C16" s="255" t="s">
        <v>233</v>
      </c>
      <c r="D16" s="256" t="str">
        <f t="shared" si="2"/>
        <v>LK.01.8</v>
      </c>
      <c r="E16" s="256" t="s">
        <v>676</v>
      </c>
      <c r="F16" s="257">
        <v>4</v>
      </c>
      <c r="G16" s="305"/>
      <c r="H16" s="258" t="s">
        <v>664</v>
      </c>
      <c r="I16" s="258" t="s">
        <v>665</v>
      </c>
      <c r="J16" s="258" t="s">
        <v>663</v>
      </c>
      <c r="K16" s="259">
        <f>'LK 01'!F10</f>
        <v>63.195599999999999</v>
      </c>
      <c r="L16" s="259">
        <f>'LK 01'!G10</f>
        <v>65</v>
      </c>
      <c r="M16" s="259">
        <f>'LK 01'!H10</f>
        <v>65</v>
      </c>
      <c r="N16" s="259">
        <f>'LK 01'!I10</f>
        <v>38.975000000000001</v>
      </c>
      <c r="O16" s="260">
        <f t="shared" si="0"/>
        <v>65</v>
      </c>
      <c r="P16" s="260">
        <f t="shared" si="1"/>
        <v>232.17060000000001</v>
      </c>
      <c r="Q16" s="261">
        <f>'LK 01'!D10</f>
        <v>75</v>
      </c>
      <c r="R16" s="262">
        <f t="shared" si="3"/>
        <v>2.4300000000000002</v>
      </c>
    </row>
    <row r="17" spans="2:18" x14ac:dyDescent="0.25">
      <c r="B17" s="254">
        <v>9</v>
      </c>
      <c r="C17" s="255" t="s">
        <v>234</v>
      </c>
      <c r="D17" s="256" t="str">
        <f t="shared" si="2"/>
        <v>LK.01.9</v>
      </c>
      <c r="E17" s="256" t="s">
        <v>677</v>
      </c>
      <c r="F17" s="257">
        <v>4</v>
      </c>
      <c r="G17" s="305"/>
      <c r="H17" s="258" t="s">
        <v>664</v>
      </c>
      <c r="I17" s="258" t="s">
        <v>665</v>
      </c>
      <c r="J17" s="258" t="s">
        <v>663</v>
      </c>
      <c r="K17" s="259">
        <f>'LK 01'!F11</f>
        <v>63.195599999999999</v>
      </c>
      <c r="L17" s="259">
        <f>'LK 01'!G11</f>
        <v>65</v>
      </c>
      <c r="M17" s="259">
        <f>'LK 01'!H11</f>
        <v>65</v>
      </c>
      <c r="N17" s="259">
        <f>'LK 01'!I11</f>
        <v>38.975000000000001</v>
      </c>
      <c r="O17" s="260">
        <f t="shared" si="0"/>
        <v>65</v>
      </c>
      <c r="P17" s="260">
        <f t="shared" si="1"/>
        <v>232.17060000000001</v>
      </c>
      <c r="Q17" s="261">
        <f>'LK 01'!D11</f>
        <v>75</v>
      </c>
      <c r="R17" s="262">
        <f t="shared" si="3"/>
        <v>2.4300000000000002</v>
      </c>
    </row>
    <row r="18" spans="2:18" x14ac:dyDescent="0.25">
      <c r="B18" s="254">
        <v>10</v>
      </c>
      <c r="C18" s="255" t="s">
        <v>235</v>
      </c>
      <c r="D18" s="256" t="str">
        <f t="shared" si="2"/>
        <v>LK.01.10</v>
      </c>
      <c r="E18" s="256" t="s">
        <v>678</v>
      </c>
      <c r="F18" s="257">
        <v>4</v>
      </c>
      <c r="G18" s="305"/>
      <c r="H18" s="258" t="s">
        <v>664</v>
      </c>
      <c r="I18" s="258" t="s">
        <v>665</v>
      </c>
      <c r="J18" s="258" t="s">
        <v>663</v>
      </c>
      <c r="K18" s="259">
        <f>'LK 01'!F12</f>
        <v>63.195599999999999</v>
      </c>
      <c r="L18" s="259">
        <f>'LK 01'!G12</f>
        <v>65</v>
      </c>
      <c r="M18" s="259">
        <f>'LK 01'!H12</f>
        <v>65</v>
      </c>
      <c r="N18" s="259">
        <f>'LK 01'!I12</f>
        <v>34.419750000000001</v>
      </c>
      <c r="O18" s="260">
        <f t="shared" si="0"/>
        <v>65</v>
      </c>
      <c r="P18" s="260">
        <f t="shared" si="1"/>
        <v>227.61535000000001</v>
      </c>
      <c r="Q18" s="261">
        <f>'LK 01'!D12</f>
        <v>75</v>
      </c>
      <c r="R18" s="262">
        <f t="shared" si="3"/>
        <v>2.4300000000000002</v>
      </c>
    </row>
    <row r="19" spans="2:18" x14ac:dyDescent="0.25">
      <c r="B19" s="254">
        <v>11</v>
      </c>
      <c r="C19" s="255" t="s">
        <v>236</v>
      </c>
      <c r="D19" s="256" t="str">
        <f t="shared" si="2"/>
        <v>LK.01.11</v>
      </c>
      <c r="E19" s="256" t="s">
        <v>673</v>
      </c>
      <c r="F19" s="257">
        <v>4</v>
      </c>
      <c r="G19" s="305"/>
      <c r="H19" s="258" t="s">
        <v>661</v>
      </c>
      <c r="I19" s="258" t="s">
        <v>662</v>
      </c>
      <c r="J19" s="258" t="s">
        <v>663</v>
      </c>
      <c r="K19" s="259">
        <f>'LK 01'!F13</f>
        <v>72.394630000000006</v>
      </c>
      <c r="L19" s="259">
        <f>'LK 01'!G13</f>
        <v>78.589320000000001</v>
      </c>
      <c r="M19" s="259">
        <f>'LK 01'!H13</f>
        <v>78.589320000000001</v>
      </c>
      <c r="N19" s="259">
        <f>'LK 01'!I13</f>
        <v>49.1601</v>
      </c>
      <c r="O19" s="260">
        <f t="shared" si="0"/>
        <v>78.589320000000001</v>
      </c>
      <c r="P19" s="260">
        <f t="shared" si="1"/>
        <v>278.73336999999998</v>
      </c>
      <c r="Q19" s="261">
        <f>'LK 01'!D13</f>
        <v>92.8</v>
      </c>
      <c r="R19" s="262">
        <f t="shared" si="3"/>
        <v>2.4300000000000002</v>
      </c>
    </row>
    <row r="20" spans="2:18" x14ac:dyDescent="0.25">
      <c r="B20" s="254">
        <v>12</v>
      </c>
      <c r="C20" s="267" t="s">
        <v>239</v>
      </c>
      <c r="D20" s="256" t="str">
        <f>+C20</f>
        <v>LK.02.1</v>
      </c>
      <c r="E20" s="256" t="s">
        <v>684</v>
      </c>
      <c r="F20" s="257">
        <v>4</v>
      </c>
      <c r="G20" s="305" t="s">
        <v>1080</v>
      </c>
      <c r="H20" s="258" t="s">
        <v>661</v>
      </c>
      <c r="I20" s="258" t="s">
        <v>662</v>
      </c>
      <c r="J20" s="258" t="s">
        <v>681</v>
      </c>
      <c r="K20" s="259">
        <f>'LK 02'!F3</f>
        <v>93.9</v>
      </c>
      <c r="L20" s="259">
        <f>'LK 02'!G3</f>
        <v>100.9</v>
      </c>
      <c r="M20" s="259">
        <f>'LK 02'!H3</f>
        <v>100.9</v>
      </c>
      <c r="N20" s="259">
        <f>'LK 02'!I3</f>
        <v>65.2</v>
      </c>
      <c r="O20" s="260">
        <f t="shared" ref="O20:O31" si="4">+MAX(K20:N20)</f>
        <v>100.9</v>
      </c>
      <c r="P20" s="260">
        <f t="shared" ref="P20:P31" si="5">+SUM(K20:N20)</f>
        <v>360.90000000000003</v>
      </c>
      <c r="Q20" s="261">
        <f>'LK 02'!D3</f>
        <v>116.6</v>
      </c>
      <c r="R20" s="262">
        <f>0.81*3</f>
        <v>2.4300000000000002</v>
      </c>
    </row>
    <row r="21" spans="2:18" x14ac:dyDescent="0.25">
      <c r="B21" s="254">
        <v>13</v>
      </c>
      <c r="C21" s="267" t="s">
        <v>240</v>
      </c>
      <c r="D21" s="256" t="str">
        <f t="shared" ref="D21:D31" si="6">+C21</f>
        <v>LK.02.2</v>
      </c>
      <c r="E21" s="256" t="s">
        <v>685</v>
      </c>
      <c r="F21" s="257">
        <v>4</v>
      </c>
      <c r="G21" s="305"/>
      <c r="H21" s="258" t="s">
        <v>664</v>
      </c>
      <c r="I21" s="258" t="s">
        <v>665</v>
      </c>
      <c r="J21" s="258" t="s">
        <v>681</v>
      </c>
      <c r="K21" s="259">
        <f>'LK 02'!F4</f>
        <v>68.2</v>
      </c>
      <c r="L21" s="259">
        <f>'LK 02'!G4</f>
        <v>70</v>
      </c>
      <c r="M21" s="259">
        <f>'LK 02'!H4</f>
        <v>70</v>
      </c>
      <c r="N21" s="259">
        <f>'LK 02'!I4</f>
        <v>41.5</v>
      </c>
      <c r="O21" s="260">
        <f t="shared" si="4"/>
        <v>70</v>
      </c>
      <c r="P21" s="260">
        <f t="shared" si="5"/>
        <v>249.7</v>
      </c>
      <c r="Q21" s="261">
        <f>'LK 02'!D4</f>
        <v>80</v>
      </c>
      <c r="R21" s="262">
        <f t="shared" ref="R21:R31" si="7">0.81*3</f>
        <v>2.4300000000000002</v>
      </c>
    </row>
    <row r="22" spans="2:18" x14ac:dyDescent="0.25">
      <c r="B22" s="254">
        <v>14</v>
      </c>
      <c r="C22" s="267" t="s">
        <v>241</v>
      </c>
      <c r="D22" s="256" t="str">
        <f t="shared" si="6"/>
        <v>LK.02.3</v>
      </c>
      <c r="E22" s="256" t="s">
        <v>686</v>
      </c>
      <c r="F22" s="257">
        <v>4</v>
      </c>
      <c r="G22" s="305"/>
      <c r="H22" s="258" t="s">
        <v>664</v>
      </c>
      <c r="I22" s="258" t="s">
        <v>665</v>
      </c>
      <c r="J22" s="258" t="s">
        <v>681</v>
      </c>
      <c r="K22" s="259">
        <f>'LK 02'!F5</f>
        <v>68.2</v>
      </c>
      <c r="L22" s="259">
        <f>'LK 02'!G5</f>
        <v>70</v>
      </c>
      <c r="M22" s="259">
        <f>'LK 02'!H5</f>
        <v>70</v>
      </c>
      <c r="N22" s="259">
        <f>'LK 02'!I5</f>
        <v>41.5</v>
      </c>
      <c r="O22" s="260">
        <f t="shared" si="4"/>
        <v>70</v>
      </c>
      <c r="P22" s="260">
        <f t="shared" si="5"/>
        <v>249.7</v>
      </c>
      <c r="Q22" s="261">
        <f>'LK 02'!D5</f>
        <v>80</v>
      </c>
      <c r="R22" s="262">
        <f t="shared" si="7"/>
        <v>2.4300000000000002</v>
      </c>
    </row>
    <row r="23" spans="2:18" x14ac:dyDescent="0.25">
      <c r="B23" s="254">
        <v>15</v>
      </c>
      <c r="C23" s="267" t="s">
        <v>242</v>
      </c>
      <c r="D23" s="256" t="str">
        <f t="shared" si="6"/>
        <v>LK.02.4</v>
      </c>
      <c r="E23" s="256" t="s">
        <v>674</v>
      </c>
      <c r="F23" s="257">
        <v>4</v>
      </c>
      <c r="G23" s="305"/>
      <c r="H23" s="258" t="s">
        <v>664</v>
      </c>
      <c r="I23" s="258" t="s">
        <v>662</v>
      </c>
      <c r="J23" s="258" t="s">
        <v>681</v>
      </c>
      <c r="K23" s="259">
        <f>'LK 02'!F6</f>
        <v>68.2</v>
      </c>
      <c r="L23" s="259">
        <f>'LK 02'!G6</f>
        <v>70</v>
      </c>
      <c r="M23" s="259">
        <f>'LK 02'!H6</f>
        <v>70</v>
      </c>
      <c r="N23" s="259">
        <f>'LK 02'!I6</f>
        <v>36.9</v>
      </c>
      <c r="O23" s="260">
        <f t="shared" si="4"/>
        <v>70</v>
      </c>
      <c r="P23" s="260">
        <f t="shared" si="5"/>
        <v>245.1</v>
      </c>
      <c r="Q23" s="261">
        <f>'LK 02'!D6</f>
        <v>80</v>
      </c>
      <c r="R23" s="262">
        <f t="shared" si="7"/>
        <v>2.4300000000000002</v>
      </c>
    </row>
    <row r="24" spans="2:18" x14ac:dyDescent="0.25">
      <c r="B24" s="254">
        <v>16</v>
      </c>
      <c r="C24" s="267" t="s">
        <v>243</v>
      </c>
      <c r="D24" s="256" t="str">
        <f t="shared" si="6"/>
        <v>LK.02.5</v>
      </c>
      <c r="E24" s="256" t="s">
        <v>687</v>
      </c>
      <c r="F24" s="257">
        <v>4</v>
      </c>
      <c r="G24" s="305"/>
      <c r="H24" s="258" t="s">
        <v>664</v>
      </c>
      <c r="I24" s="258" t="s">
        <v>683</v>
      </c>
      <c r="J24" s="258" t="s">
        <v>681</v>
      </c>
      <c r="K24" s="259">
        <f>'LK 02'!F7</f>
        <v>68.2</v>
      </c>
      <c r="L24" s="259">
        <f>'LK 02'!G7</f>
        <v>70</v>
      </c>
      <c r="M24" s="259">
        <f>'LK 02'!H7</f>
        <v>70</v>
      </c>
      <c r="N24" s="259">
        <f>'LK 02'!I7</f>
        <v>36.700000000000003</v>
      </c>
      <c r="O24" s="260">
        <f t="shared" si="4"/>
        <v>70</v>
      </c>
      <c r="P24" s="260">
        <f t="shared" si="5"/>
        <v>244.89999999999998</v>
      </c>
      <c r="Q24" s="261">
        <f>'LK 02'!D7</f>
        <v>80</v>
      </c>
      <c r="R24" s="262">
        <f t="shared" si="7"/>
        <v>2.4300000000000002</v>
      </c>
    </row>
    <row r="25" spans="2:18" x14ac:dyDescent="0.25">
      <c r="B25" s="254">
        <v>17</v>
      </c>
      <c r="C25" s="267" t="s">
        <v>244</v>
      </c>
      <c r="D25" s="256" t="str">
        <f t="shared" si="6"/>
        <v>LK.02.6</v>
      </c>
      <c r="E25" s="256" t="s">
        <v>688</v>
      </c>
      <c r="F25" s="257">
        <v>4</v>
      </c>
      <c r="G25" s="305"/>
      <c r="H25" s="258" t="s">
        <v>661</v>
      </c>
      <c r="I25" s="258" t="s">
        <v>662</v>
      </c>
      <c r="J25" s="258" t="s">
        <v>681</v>
      </c>
      <c r="K25" s="259">
        <f>'LK 02'!F8</f>
        <v>68.400000000000006</v>
      </c>
      <c r="L25" s="259">
        <f>'LK 02'!G8</f>
        <v>70</v>
      </c>
      <c r="M25" s="259">
        <f>'LK 02'!H8</f>
        <v>70</v>
      </c>
      <c r="N25" s="259">
        <f>'LK 02'!I8</f>
        <v>36.700000000000003</v>
      </c>
      <c r="O25" s="260">
        <f t="shared" si="4"/>
        <v>70</v>
      </c>
      <c r="P25" s="260">
        <f t="shared" si="5"/>
        <v>245.10000000000002</v>
      </c>
      <c r="Q25" s="261">
        <f>'LK 02'!D8</f>
        <v>112</v>
      </c>
      <c r="R25" s="262">
        <f t="shared" si="7"/>
        <v>2.4300000000000002</v>
      </c>
    </row>
    <row r="26" spans="2:18" x14ac:dyDescent="0.25">
      <c r="B26" s="254">
        <v>18</v>
      </c>
      <c r="C26" s="267" t="s">
        <v>245</v>
      </c>
      <c r="D26" s="256" t="str">
        <f t="shared" si="6"/>
        <v>LK.02.7</v>
      </c>
      <c r="E26" s="256" t="s">
        <v>689</v>
      </c>
      <c r="F26" s="257">
        <v>4</v>
      </c>
      <c r="G26" s="305" t="s">
        <v>1081</v>
      </c>
      <c r="H26" s="258" t="s">
        <v>661</v>
      </c>
      <c r="I26" s="258" t="s">
        <v>662</v>
      </c>
      <c r="J26" s="258" t="s">
        <v>663</v>
      </c>
      <c r="K26" s="259">
        <f>'LK 02'!F9</f>
        <v>52.7</v>
      </c>
      <c r="L26" s="259">
        <f>'LK 02'!G9</f>
        <v>54</v>
      </c>
      <c r="M26" s="259">
        <f>'LK 02'!H9</f>
        <v>54</v>
      </c>
      <c r="N26" s="259">
        <f>'LK 02'!I9</f>
        <v>27.9</v>
      </c>
      <c r="O26" s="260">
        <f t="shared" si="4"/>
        <v>54</v>
      </c>
      <c r="P26" s="260">
        <f t="shared" si="5"/>
        <v>188.6</v>
      </c>
      <c r="Q26" s="261">
        <f>'LK 02'!D9</f>
        <v>91</v>
      </c>
      <c r="R26" s="262">
        <f t="shared" si="7"/>
        <v>2.4300000000000002</v>
      </c>
    </row>
    <row r="27" spans="2:18" x14ac:dyDescent="0.25">
      <c r="B27" s="254">
        <v>19</v>
      </c>
      <c r="C27" s="267" t="s">
        <v>246</v>
      </c>
      <c r="D27" s="256" t="str">
        <f t="shared" si="6"/>
        <v>LK.02.8</v>
      </c>
      <c r="E27" s="256" t="s">
        <v>691</v>
      </c>
      <c r="F27" s="257">
        <v>4</v>
      </c>
      <c r="G27" s="305"/>
      <c r="H27" s="258" t="s">
        <v>664</v>
      </c>
      <c r="I27" s="258" t="s">
        <v>665</v>
      </c>
      <c r="J27" s="258" t="s">
        <v>663</v>
      </c>
      <c r="K27" s="259">
        <f>'LK 02'!F10</f>
        <v>52.4</v>
      </c>
      <c r="L27" s="259">
        <f>'LK 02'!G10</f>
        <v>54</v>
      </c>
      <c r="M27" s="259">
        <f>'LK 02'!H10</f>
        <v>54</v>
      </c>
      <c r="N27" s="259">
        <f>'LK 02'!I10</f>
        <v>28.1</v>
      </c>
      <c r="O27" s="260">
        <f t="shared" si="4"/>
        <v>54</v>
      </c>
      <c r="P27" s="260">
        <f t="shared" si="5"/>
        <v>188.5</v>
      </c>
      <c r="Q27" s="261">
        <f>'LK 02'!D10</f>
        <v>63</v>
      </c>
      <c r="R27" s="262">
        <f t="shared" si="7"/>
        <v>2.4300000000000002</v>
      </c>
    </row>
    <row r="28" spans="2:18" x14ac:dyDescent="0.25">
      <c r="B28" s="254">
        <v>20</v>
      </c>
      <c r="C28" s="267" t="s">
        <v>247</v>
      </c>
      <c r="D28" s="256" t="str">
        <f t="shared" si="6"/>
        <v>LK.02.9</v>
      </c>
      <c r="E28" s="256" t="s">
        <v>692</v>
      </c>
      <c r="F28" s="257">
        <v>4</v>
      </c>
      <c r="G28" s="305"/>
      <c r="H28" s="258" t="s">
        <v>664</v>
      </c>
      <c r="I28" s="258" t="s">
        <v>665</v>
      </c>
      <c r="J28" s="258" t="s">
        <v>663</v>
      </c>
      <c r="K28" s="259">
        <f>'LK 02'!F11</f>
        <v>52.4</v>
      </c>
      <c r="L28" s="259">
        <f>'LK 02'!G11</f>
        <v>54</v>
      </c>
      <c r="M28" s="259">
        <f>'LK 02'!H11</f>
        <v>54</v>
      </c>
      <c r="N28" s="259">
        <f>'LK 02'!I11</f>
        <v>32.200000000000003</v>
      </c>
      <c r="O28" s="260">
        <f t="shared" si="4"/>
        <v>54</v>
      </c>
      <c r="P28" s="260">
        <f t="shared" si="5"/>
        <v>192.60000000000002</v>
      </c>
      <c r="Q28" s="261">
        <f>'LK 02'!D11</f>
        <v>63</v>
      </c>
      <c r="R28" s="262">
        <f t="shared" si="7"/>
        <v>2.4300000000000002</v>
      </c>
    </row>
    <row r="29" spans="2:18" x14ac:dyDescent="0.25">
      <c r="B29" s="254">
        <v>21</v>
      </c>
      <c r="C29" s="267" t="s">
        <v>248</v>
      </c>
      <c r="D29" s="256" t="str">
        <f t="shared" si="6"/>
        <v>LK.02.10</v>
      </c>
      <c r="E29" s="256" t="s">
        <v>693</v>
      </c>
      <c r="F29" s="257">
        <v>4</v>
      </c>
      <c r="G29" s="305"/>
      <c r="H29" s="258" t="s">
        <v>664</v>
      </c>
      <c r="I29" s="258" t="s">
        <v>665</v>
      </c>
      <c r="J29" s="258" t="s">
        <v>663</v>
      </c>
      <c r="K29" s="259">
        <f>'LK 02'!F12</f>
        <v>52.4</v>
      </c>
      <c r="L29" s="259">
        <f>'LK 02'!G12</f>
        <v>54</v>
      </c>
      <c r="M29" s="259">
        <f>'LK 02'!H12</f>
        <v>54</v>
      </c>
      <c r="N29" s="259">
        <f>'LK 02'!I12</f>
        <v>32.200000000000003</v>
      </c>
      <c r="O29" s="260">
        <f t="shared" si="4"/>
        <v>54</v>
      </c>
      <c r="P29" s="260">
        <f t="shared" si="5"/>
        <v>192.60000000000002</v>
      </c>
      <c r="Q29" s="261">
        <f>'LK 02'!D12</f>
        <v>63</v>
      </c>
      <c r="R29" s="262">
        <f t="shared" si="7"/>
        <v>2.4300000000000002</v>
      </c>
    </row>
    <row r="30" spans="2:18" x14ac:dyDescent="0.25">
      <c r="B30" s="254">
        <v>22</v>
      </c>
      <c r="C30" s="267" t="s">
        <v>249</v>
      </c>
      <c r="D30" s="256" t="str">
        <f t="shared" si="6"/>
        <v>LK.02.11</v>
      </c>
      <c r="E30" s="256" t="s">
        <v>694</v>
      </c>
      <c r="F30" s="257">
        <v>4</v>
      </c>
      <c r="G30" s="305"/>
      <c r="H30" s="258" t="s">
        <v>664</v>
      </c>
      <c r="I30" s="258" t="s">
        <v>665</v>
      </c>
      <c r="J30" s="258" t="s">
        <v>663</v>
      </c>
      <c r="K30" s="259">
        <f>'LK 02'!F13</f>
        <v>52.4</v>
      </c>
      <c r="L30" s="259">
        <f>'LK 02'!G13</f>
        <v>54</v>
      </c>
      <c r="M30" s="259">
        <f>'LK 02'!H13</f>
        <v>54</v>
      </c>
      <c r="N30" s="259">
        <f>'LK 02'!I13</f>
        <v>28.1</v>
      </c>
      <c r="O30" s="260">
        <f t="shared" si="4"/>
        <v>54</v>
      </c>
      <c r="P30" s="260">
        <f t="shared" si="5"/>
        <v>188.5</v>
      </c>
      <c r="Q30" s="261">
        <f>'LK 02'!D13</f>
        <v>63</v>
      </c>
      <c r="R30" s="262">
        <f t="shared" si="7"/>
        <v>2.4300000000000002</v>
      </c>
    </row>
    <row r="31" spans="2:18" x14ac:dyDescent="0.25">
      <c r="B31" s="254">
        <v>23</v>
      </c>
      <c r="C31" s="267" t="s">
        <v>250</v>
      </c>
      <c r="D31" s="256" t="str">
        <f t="shared" si="6"/>
        <v>LK.02.12</v>
      </c>
      <c r="E31" s="256" t="s">
        <v>695</v>
      </c>
      <c r="F31" s="257">
        <v>4</v>
      </c>
      <c r="G31" s="305"/>
      <c r="H31" s="258" t="s">
        <v>661</v>
      </c>
      <c r="I31" s="258" t="s">
        <v>662</v>
      </c>
      <c r="J31" s="258" t="s">
        <v>663</v>
      </c>
      <c r="K31" s="259">
        <f>'LK 02'!F14</f>
        <v>104.68527999999999</v>
      </c>
      <c r="L31" s="259">
        <f>'LK 02'!G14</f>
        <v>112.38527999999999</v>
      </c>
      <c r="M31" s="259">
        <f>'LK 02'!H14</f>
        <v>112.38527999999999</v>
      </c>
      <c r="N31" s="259">
        <f>'LK 02'!I14</f>
        <v>74.985279999999989</v>
      </c>
      <c r="O31" s="260">
        <f t="shared" si="4"/>
        <v>112.38527999999999</v>
      </c>
      <c r="P31" s="260">
        <f t="shared" si="5"/>
        <v>404.44111999999996</v>
      </c>
      <c r="Q31" s="261">
        <f>'LK 02'!D14</f>
        <v>135.6</v>
      </c>
      <c r="R31" s="262">
        <f t="shared" si="7"/>
        <v>2.4300000000000002</v>
      </c>
    </row>
    <row r="32" spans="2:18" x14ac:dyDescent="0.25">
      <c r="B32" s="254">
        <v>24</v>
      </c>
      <c r="C32" s="267" t="s">
        <v>251</v>
      </c>
      <c r="D32" s="256" t="str">
        <f>+C32</f>
        <v>LK.03.1</v>
      </c>
      <c r="E32" s="256" t="s">
        <v>696</v>
      </c>
      <c r="F32" s="257">
        <v>4</v>
      </c>
      <c r="G32" s="305" t="s">
        <v>1082</v>
      </c>
      <c r="H32" s="258" t="s">
        <v>661</v>
      </c>
      <c r="I32" s="258" t="s">
        <v>662</v>
      </c>
      <c r="J32" s="258" t="s">
        <v>681</v>
      </c>
      <c r="K32" s="259">
        <f>'LK 03'!F3</f>
        <v>93.9</v>
      </c>
      <c r="L32" s="259">
        <f>'LK 03'!G3</f>
        <v>100.9</v>
      </c>
      <c r="M32" s="259">
        <f>'LK 03'!H3</f>
        <v>100.9</v>
      </c>
      <c r="N32" s="259">
        <f>'LK 03'!I3</f>
        <v>65.2</v>
      </c>
      <c r="O32" s="260">
        <f t="shared" ref="O32:O43" si="8">+MAX(K32:N32)</f>
        <v>100.9</v>
      </c>
      <c r="P32" s="260">
        <f t="shared" ref="P32:P43" si="9">+SUM(K32:N32)</f>
        <v>360.90000000000003</v>
      </c>
      <c r="Q32" s="261">
        <f>'LK 03'!D3</f>
        <v>117.3</v>
      </c>
      <c r="R32" s="262">
        <f>0.81*3</f>
        <v>2.4300000000000002</v>
      </c>
    </row>
    <row r="33" spans="2:18" x14ac:dyDescent="0.25">
      <c r="B33" s="254">
        <v>25</v>
      </c>
      <c r="C33" s="267" t="s">
        <v>252</v>
      </c>
      <c r="D33" s="256" t="str">
        <f t="shared" ref="D33:D43" si="10">+C33</f>
        <v>LK.03.2</v>
      </c>
      <c r="E33" s="256" t="s">
        <v>697</v>
      </c>
      <c r="F33" s="257">
        <v>4</v>
      </c>
      <c r="G33" s="305"/>
      <c r="H33" s="258" t="s">
        <v>664</v>
      </c>
      <c r="I33" s="258" t="s">
        <v>665</v>
      </c>
      <c r="J33" s="258" t="s">
        <v>681</v>
      </c>
      <c r="K33" s="259">
        <f>'LK 03'!F4</f>
        <v>68.2</v>
      </c>
      <c r="L33" s="259">
        <f>'LK 03'!G4</f>
        <v>70</v>
      </c>
      <c r="M33" s="259">
        <f>'LK 03'!H4</f>
        <v>70</v>
      </c>
      <c r="N33" s="259">
        <f>'LK 03'!I4</f>
        <v>41.5</v>
      </c>
      <c r="O33" s="260">
        <f t="shared" si="8"/>
        <v>70</v>
      </c>
      <c r="P33" s="260">
        <f t="shared" si="9"/>
        <v>249.7</v>
      </c>
      <c r="Q33" s="261">
        <f>'LK 03'!D4</f>
        <v>80</v>
      </c>
      <c r="R33" s="262">
        <f t="shared" ref="R33:R43" si="11">0.81*3</f>
        <v>2.4300000000000002</v>
      </c>
    </row>
    <row r="34" spans="2:18" x14ac:dyDescent="0.25">
      <c r="B34" s="254">
        <v>26</v>
      </c>
      <c r="C34" s="267" t="s">
        <v>253</v>
      </c>
      <c r="D34" s="256" t="str">
        <f t="shared" si="10"/>
        <v>LK.03.3</v>
      </c>
      <c r="E34" s="256" t="s">
        <v>690</v>
      </c>
      <c r="F34" s="257">
        <v>4</v>
      </c>
      <c r="G34" s="305"/>
      <c r="H34" s="258" t="s">
        <v>664</v>
      </c>
      <c r="I34" s="258" t="s">
        <v>665</v>
      </c>
      <c r="J34" s="258" t="s">
        <v>681</v>
      </c>
      <c r="K34" s="259">
        <f>'LK 03'!F5</f>
        <v>68.2</v>
      </c>
      <c r="L34" s="259">
        <f>'LK 03'!G5</f>
        <v>70</v>
      </c>
      <c r="M34" s="259">
        <f>'LK 03'!H5</f>
        <v>70</v>
      </c>
      <c r="N34" s="259">
        <f>'LK 03'!I5</f>
        <v>41.5</v>
      </c>
      <c r="O34" s="260">
        <f t="shared" si="8"/>
        <v>70</v>
      </c>
      <c r="P34" s="260">
        <f t="shared" si="9"/>
        <v>249.7</v>
      </c>
      <c r="Q34" s="261">
        <f>'LK 03'!D5</f>
        <v>80</v>
      </c>
      <c r="R34" s="262">
        <f t="shared" si="11"/>
        <v>2.4300000000000002</v>
      </c>
    </row>
    <row r="35" spans="2:18" x14ac:dyDescent="0.25">
      <c r="B35" s="254">
        <v>27</v>
      </c>
      <c r="C35" s="267" t="s">
        <v>254</v>
      </c>
      <c r="D35" s="256" t="str">
        <f t="shared" si="10"/>
        <v>LK.03.4</v>
      </c>
      <c r="E35" s="256" t="s">
        <v>698</v>
      </c>
      <c r="F35" s="257">
        <v>4</v>
      </c>
      <c r="G35" s="305"/>
      <c r="H35" s="258" t="s">
        <v>664</v>
      </c>
      <c r="I35" s="258" t="s">
        <v>662</v>
      </c>
      <c r="J35" s="258" t="s">
        <v>681</v>
      </c>
      <c r="K35" s="259">
        <f>'LK 03'!F6</f>
        <v>68.2</v>
      </c>
      <c r="L35" s="259">
        <f>'LK 03'!G6</f>
        <v>70</v>
      </c>
      <c r="M35" s="259">
        <f>'LK 03'!H6</f>
        <v>70</v>
      </c>
      <c r="N35" s="259">
        <f>'LK 03'!I6</f>
        <v>36.9</v>
      </c>
      <c r="O35" s="260">
        <f t="shared" si="8"/>
        <v>70</v>
      </c>
      <c r="P35" s="260">
        <f t="shared" si="9"/>
        <v>245.1</v>
      </c>
      <c r="Q35" s="261">
        <f>'LK 03'!D6</f>
        <v>80</v>
      </c>
      <c r="R35" s="262">
        <f t="shared" si="11"/>
        <v>2.4300000000000002</v>
      </c>
    </row>
    <row r="36" spans="2:18" x14ac:dyDescent="0.25">
      <c r="B36" s="254">
        <v>28</v>
      </c>
      <c r="C36" s="267" t="s">
        <v>255</v>
      </c>
      <c r="D36" s="256" t="str">
        <f t="shared" si="10"/>
        <v>LK.03.5</v>
      </c>
      <c r="E36" s="256" t="s">
        <v>699</v>
      </c>
      <c r="F36" s="257">
        <v>4</v>
      </c>
      <c r="G36" s="305"/>
      <c r="H36" s="258" t="s">
        <v>664</v>
      </c>
      <c r="I36" s="258" t="s">
        <v>683</v>
      </c>
      <c r="J36" s="258" t="s">
        <v>681</v>
      </c>
      <c r="K36" s="259">
        <f>'LK 03'!F7</f>
        <v>68.2</v>
      </c>
      <c r="L36" s="259">
        <f>'LK 03'!G7</f>
        <v>70</v>
      </c>
      <c r="M36" s="259">
        <f>'LK 03'!H7</f>
        <v>70</v>
      </c>
      <c r="N36" s="259">
        <f>'LK 03'!I7</f>
        <v>36.700000000000003</v>
      </c>
      <c r="O36" s="260">
        <f t="shared" si="8"/>
        <v>70</v>
      </c>
      <c r="P36" s="260">
        <f t="shared" si="9"/>
        <v>244.89999999999998</v>
      </c>
      <c r="Q36" s="261">
        <f>'LK 03'!D7</f>
        <v>80</v>
      </c>
      <c r="R36" s="262">
        <f t="shared" si="11"/>
        <v>2.4300000000000002</v>
      </c>
    </row>
    <row r="37" spans="2:18" x14ac:dyDescent="0.25">
      <c r="B37" s="254">
        <v>29</v>
      </c>
      <c r="C37" s="267" t="s">
        <v>256</v>
      </c>
      <c r="D37" s="256" t="str">
        <f t="shared" si="10"/>
        <v>LK.03.6</v>
      </c>
      <c r="E37" s="256" t="s">
        <v>700</v>
      </c>
      <c r="F37" s="257">
        <v>4</v>
      </c>
      <c r="G37" s="305"/>
      <c r="H37" s="258" t="s">
        <v>661</v>
      </c>
      <c r="I37" s="258" t="s">
        <v>662</v>
      </c>
      <c r="J37" s="258" t="s">
        <v>681</v>
      </c>
      <c r="K37" s="259">
        <f>'LK 03'!F8</f>
        <v>68.400000000000006</v>
      </c>
      <c r="L37" s="259">
        <f>'LK 03'!G8</f>
        <v>70</v>
      </c>
      <c r="M37" s="259">
        <f>'LK 03'!H8</f>
        <v>70</v>
      </c>
      <c r="N37" s="259">
        <f>'LK 03'!I8</f>
        <v>36.700000000000003</v>
      </c>
      <c r="O37" s="260">
        <f t="shared" si="8"/>
        <v>70</v>
      </c>
      <c r="P37" s="260">
        <f t="shared" si="9"/>
        <v>245.10000000000002</v>
      </c>
      <c r="Q37" s="261">
        <f>'LK 03'!D8</f>
        <v>112</v>
      </c>
      <c r="R37" s="262">
        <f t="shared" si="11"/>
        <v>2.4300000000000002</v>
      </c>
    </row>
    <row r="38" spans="2:18" x14ac:dyDescent="0.25">
      <c r="B38" s="254">
        <v>30</v>
      </c>
      <c r="C38" s="267" t="s">
        <v>257</v>
      </c>
      <c r="D38" s="256" t="str">
        <f t="shared" si="10"/>
        <v>LK.03.7</v>
      </c>
      <c r="E38" s="256" t="s">
        <v>702</v>
      </c>
      <c r="F38" s="257">
        <v>4</v>
      </c>
      <c r="G38" s="305" t="s">
        <v>1083</v>
      </c>
      <c r="H38" s="258" t="s">
        <v>661</v>
      </c>
      <c r="I38" s="258" t="s">
        <v>662</v>
      </c>
      <c r="J38" s="258" t="s">
        <v>663</v>
      </c>
      <c r="K38" s="259">
        <f>'LK 03'!F9</f>
        <v>52.7</v>
      </c>
      <c r="L38" s="259">
        <f>'LK 03'!G9</f>
        <v>54</v>
      </c>
      <c r="M38" s="259">
        <f>'LK 03'!H9</f>
        <v>54</v>
      </c>
      <c r="N38" s="259">
        <f>'LK 03'!I9</f>
        <v>27.9</v>
      </c>
      <c r="O38" s="260">
        <f t="shared" si="8"/>
        <v>54</v>
      </c>
      <c r="P38" s="260">
        <f t="shared" si="9"/>
        <v>188.6</v>
      </c>
      <c r="Q38" s="261">
        <f>'LK 03'!D9</f>
        <v>91</v>
      </c>
      <c r="R38" s="262">
        <f t="shared" si="11"/>
        <v>2.4300000000000002</v>
      </c>
    </row>
    <row r="39" spans="2:18" x14ac:dyDescent="0.25">
      <c r="B39" s="254">
        <v>31</v>
      </c>
      <c r="C39" s="267" t="s">
        <v>258</v>
      </c>
      <c r="D39" s="256" t="str">
        <f t="shared" si="10"/>
        <v>LK.03.8</v>
      </c>
      <c r="E39" s="256" t="s">
        <v>704</v>
      </c>
      <c r="F39" s="257">
        <v>4</v>
      </c>
      <c r="G39" s="305"/>
      <c r="H39" s="258" t="s">
        <v>664</v>
      </c>
      <c r="I39" s="258" t="s">
        <v>665</v>
      </c>
      <c r="J39" s="258" t="s">
        <v>663</v>
      </c>
      <c r="K39" s="259">
        <f>'LK 03'!F10</f>
        <v>52.4</v>
      </c>
      <c r="L39" s="259">
        <f>'LK 03'!G10</f>
        <v>54</v>
      </c>
      <c r="M39" s="259">
        <f>'LK 03'!H10</f>
        <v>54</v>
      </c>
      <c r="N39" s="259">
        <f>'LK 03'!I10</f>
        <v>28.1</v>
      </c>
      <c r="O39" s="260">
        <f t="shared" si="8"/>
        <v>54</v>
      </c>
      <c r="P39" s="260">
        <f t="shared" si="9"/>
        <v>188.5</v>
      </c>
      <c r="Q39" s="261">
        <f>'LK 03'!D10</f>
        <v>63</v>
      </c>
      <c r="R39" s="262">
        <f t="shared" si="11"/>
        <v>2.4300000000000002</v>
      </c>
    </row>
    <row r="40" spans="2:18" x14ac:dyDescent="0.25">
      <c r="B40" s="254">
        <v>32</v>
      </c>
      <c r="C40" s="267" t="s">
        <v>259</v>
      </c>
      <c r="D40" s="256" t="str">
        <f t="shared" si="10"/>
        <v>LK.03.9</v>
      </c>
      <c r="E40" s="256" t="s">
        <v>705</v>
      </c>
      <c r="F40" s="257">
        <v>4</v>
      </c>
      <c r="G40" s="305"/>
      <c r="H40" s="258" t="s">
        <v>664</v>
      </c>
      <c r="I40" s="258" t="s">
        <v>665</v>
      </c>
      <c r="J40" s="258" t="s">
        <v>663</v>
      </c>
      <c r="K40" s="259">
        <f>'LK 03'!F11</f>
        <v>52.4</v>
      </c>
      <c r="L40" s="259">
        <f>'LK 03'!G11</f>
        <v>54</v>
      </c>
      <c r="M40" s="259">
        <f>'LK 03'!H11</f>
        <v>54</v>
      </c>
      <c r="N40" s="259">
        <f>'LK 03'!I11</f>
        <v>32.200000000000003</v>
      </c>
      <c r="O40" s="260">
        <f t="shared" si="8"/>
        <v>54</v>
      </c>
      <c r="P40" s="260">
        <f t="shared" si="9"/>
        <v>192.60000000000002</v>
      </c>
      <c r="Q40" s="261">
        <f>'LK 03'!D11</f>
        <v>63</v>
      </c>
      <c r="R40" s="262">
        <f t="shared" si="11"/>
        <v>2.4300000000000002</v>
      </c>
    </row>
    <row r="41" spans="2:18" x14ac:dyDescent="0.25">
      <c r="B41" s="254">
        <v>33</v>
      </c>
      <c r="C41" s="267" t="s">
        <v>260</v>
      </c>
      <c r="D41" s="256" t="str">
        <f t="shared" si="10"/>
        <v>LK.03.10</v>
      </c>
      <c r="E41" s="256" t="s">
        <v>706</v>
      </c>
      <c r="F41" s="257">
        <v>4</v>
      </c>
      <c r="G41" s="305"/>
      <c r="H41" s="258" t="s">
        <v>664</v>
      </c>
      <c r="I41" s="258" t="s">
        <v>665</v>
      </c>
      <c r="J41" s="258" t="s">
        <v>663</v>
      </c>
      <c r="K41" s="259">
        <f>'LK 03'!F12</f>
        <v>52.4</v>
      </c>
      <c r="L41" s="259">
        <f>'LK 03'!G12</f>
        <v>54</v>
      </c>
      <c r="M41" s="259">
        <f>'LK 03'!H12</f>
        <v>54</v>
      </c>
      <c r="N41" s="259">
        <f>'LK 03'!I12</f>
        <v>32.200000000000003</v>
      </c>
      <c r="O41" s="260">
        <f t="shared" si="8"/>
        <v>54</v>
      </c>
      <c r="P41" s="260">
        <f t="shared" si="9"/>
        <v>192.60000000000002</v>
      </c>
      <c r="Q41" s="261">
        <f>'LK 03'!D12</f>
        <v>63</v>
      </c>
      <c r="R41" s="262">
        <f t="shared" si="11"/>
        <v>2.4300000000000002</v>
      </c>
    </row>
    <row r="42" spans="2:18" x14ac:dyDescent="0.25">
      <c r="B42" s="254">
        <v>34</v>
      </c>
      <c r="C42" s="267" t="s">
        <v>261</v>
      </c>
      <c r="D42" s="256" t="str">
        <f t="shared" si="10"/>
        <v>LK.03.11</v>
      </c>
      <c r="E42" s="256" t="s">
        <v>707</v>
      </c>
      <c r="F42" s="257">
        <v>4</v>
      </c>
      <c r="G42" s="305"/>
      <c r="H42" s="258" t="s">
        <v>664</v>
      </c>
      <c r="I42" s="258" t="s">
        <v>665</v>
      </c>
      <c r="J42" s="258" t="s">
        <v>663</v>
      </c>
      <c r="K42" s="259">
        <f>'LK 03'!F13</f>
        <v>52.4</v>
      </c>
      <c r="L42" s="259">
        <f>'LK 03'!G13</f>
        <v>54</v>
      </c>
      <c r="M42" s="259">
        <f>'LK 03'!H13</f>
        <v>54</v>
      </c>
      <c r="N42" s="259">
        <f>'LK 03'!I13</f>
        <v>28.1</v>
      </c>
      <c r="O42" s="260">
        <f t="shared" si="8"/>
        <v>54</v>
      </c>
      <c r="P42" s="260">
        <f t="shared" si="9"/>
        <v>188.5</v>
      </c>
      <c r="Q42" s="261">
        <f>'LK 03'!D13</f>
        <v>63</v>
      </c>
      <c r="R42" s="262">
        <f t="shared" si="11"/>
        <v>2.4300000000000002</v>
      </c>
    </row>
    <row r="43" spans="2:18" x14ac:dyDescent="0.25">
      <c r="B43" s="254">
        <v>35</v>
      </c>
      <c r="C43" s="267" t="s">
        <v>262</v>
      </c>
      <c r="D43" s="256" t="str">
        <f t="shared" si="10"/>
        <v>LK.03.12</v>
      </c>
      <c r="E43" s="256" t="s">
        <v>708</v>
      </c>
      <c r="F43" s="257">
        <v>4</v>
      </c>
      <c r="G43" s="305"/>
      <c r="H43" s="258" t="s">
        <v>661</v>
      </c>
      <c r="I43" s="258" t="s">
        <v>662</v>
      </c>
      <c r="J43" s="258" t="s">
        <v>663</v>
      </c>
      <c r="K43" s="259">
        <f>'LK 03'!F14</f>
        <v>105.37461999999999</v>
      </c>
      <c r="L43" s="259">
        <f>'LK 03'!G14</f>
        <v>112.77462</v>
      </c>
      <c r="M43" s="259">
        <f>'LK 03'!H14</f>
        <v>112.77462</v>
      </c>
      <c r="N43" s="259">
        <f>'LK 03'!I14</f>
        <v>75.374619999999993</v>
      </c>
      <c r="O43" s="260">
        <f t="shared" si="8"/>
        <v>112.77462</v>
      </c>
      <c r="P43" s="260">
        <f t="shared" si="9"/>
        <v>406.29847999999998</v>
      </c>
      <c r="Q43" s="261">
        <f>'LK 03'!D14</f>
        <v>136.30000000000001</v>
      </c>
      <c r="R43" s="262">
        <f t="shared" si="11"/>
        <v>2.4300000000000002</v>
      </c>
    </row>
    <row r="44" spans="2:18" x14ac:dyDescent="0.25">
      <c r="B44" s="254">
        <v>36</v>
      </c>
      <c r="C44" s="267" t="s">
        <v>263</v>
      </c>
      <c r="D44" s="256" t="str">
        <f>+C44</f>
        <v>LK.04.1</v>
      </c>
      <c r="E44" s="256" t="s">
        <v>711</v>
      </c>
      <c r="F44" s="257">
        <v>4</v>
      </c>
      <c r="G44" s="305" t="s">
        <v>1084</v>
      </c>
      <c r="H44" s="258" t="s">
        <v>661</v>
      </c>
      <c r="I44" s="258" t="s">
        <v>662</v>
      </c>
      <c r="J44" s="258" t="s">
        <v>681</v>
      </c>
      <c r="K44" s="259">
        <f>'LK 04'!F3</f>
        <v>105.09672</v>
      </c>
      <c r="L44" s="259">
        <f>'LK 04'!G3</f>
        <v>112.49672000000001</v>
      </c>
      <c r="M44" s="259">
        <f>'LK 04'!H3</f>
        <v>112.49672000000001</v>
      </c>
      <c r="N44" s="259">
        <f>'LK 04'!I3</f>
        <v>75.096720000000005</v>
      </c>
      <c r="O44" s="260">
        <f t="shared" ref="O44:O55" si="12">+MAX(K44:N44)</f>
        <v>112.49672000000001</v>
      </c>
      <c r="P44" s="260">
        <f t="shared" ref="P44:P55" si="13">+SUM(K44:N44)</f>
        <v>405.18688000000003</v>
      </c>
      <c r="Q44" s="261">
        <f>'LK 04'!D3</f>
        <v>135.80000000000001</v>
      </c>
      <c r="R44" s="262">
        <f>0.81*3</f>
        <v>2.4300000000000002</v>
      </c>
    </row>
    <row r="45" spans="2:18" x14ac:dyDescent="0.25">
      <c r="B45" s="254">
        <v>37</v>
      </c>
      <c r="C45" s="267" t="s">
        <v>264</v>
      </c>
      <c r="D45" s="256" t="str">
        <f t="shared" ref="D45:D55" si="14">+C45</f>
        <v>LK.04.2</v>
      </c>
      <c r="E45" s="256" t="s">
        <v>712</v>
      </c>
      <c r="F45" s="257">
        <v>4</v>
      </c>
      <c r="G45" s="305"/>
      <c r="H45" s="258" t="s">
        <v>664</v>
      </c>
      <c r="I45" s="258" t="s">
        <v>665</v>
      </c>
      <c r="J45" s="258" t="s">
        <v>681</v>
      </c>
      <c r="K45" s="259">
        <f>'LK 04'!F4</f>
        <v>52.4</v>
      </c>
      <c r="L45" s="259">
        <f>'LK 04'!G4</f>
        <v>54</v>
      </c>
      <c r="M45" s="259">
        <f>'LK 04'!H4</f>
        <v>54</v>
      </c>
      <c r="N45" s="259">
        <f>'LK 04'!I4</f>
        <v>28.1</v>
      </c>
      <c r="O45" s="260">
        <f t="shared" si="12"/>
        <v>54</v>
      </c>
      <c r="P45" s="260">
        <f t="shared" si="13"/>
        <v>188.5</v>
      </c>
      <c r="Q45" s="261">
        <f>'LK 04'!D4</f>
        <v>63</v>
      </c>
      <c r="R45" s="262">
        <f t="shared" ref="R45:R55" si="15">0.81*3</f>
        <v>2.4300000000000002</v>
      </c>
    </row>
    <row r="46" spans="2:18" x14ac:dyDescent="0.25">
      <c r="B46" s="254">
        <v>38</v>
      </c>
      <c r="C46" s="267" t="s">
        <v>265</v>
      </c>
      <c r="D46" s="256" t="str">
        <f t="shared" si="14"/>
        <v>LK.04.3</v>
      </c>
      <c r="E46" s="256" t="s">
        <v>713</v>
      </c>
      <c r="F46" s="257">
        <v>4</v>
      </c>
      <c r="G46" s="305"/>
      <c r="H46" s="258" t="s">
        <v>664</v>
      </c>
      <c r="I46" s="258" t="s">
        <v>665</v>
      </c>
      <c r="J46" s="258" t="s">
        <v>681</v>
      </c>
      <c r="K46" s="259">
        <f>'LK 04'!F5</f>
        <v>52.4</v>
      </c>
      <c r="L46" s="259">
        <f>'LK 04'!G5</f>
        <v>54</v>
      </c>
      <c r="M46" s="259">
        <f>'LK 04'!H5</f>
        <v>54</v>
      </c>
      <c r="N46" s="259">
        <f>'LK 04'!I5</f>
        <v>32.200000000000003</v>
      </c>
      <c r="O46" s="260">
        <f t="shared" si="12"/>
        <v>54</v>
      </c>
      <c r="P46" s="260">
        <f t="shared" si="13"/>
        <v>192.60000000000002</v>
      </c>
      <c r="Q46" s="261">
        <f>'LK 04'!D5</f>
        <v>63</v>
      </c>
      <c r="R46" s="262">
        <f t="shared" si="15"/>
        <v>2.4300000000000002</v>
      </c>
    </row>
    <row r="47" spans="2:18" x14ac:dyDescent="0.25">
      <c r="B47" s="254">
        <v>39</v>
      </c>
      <c r="C47" s="267" t="s">
        <v>266</v>
      </c>
      <c r="D47" s="256" t="str">
        <f t="shared" si="14"/>
        <v>LK.04.4</v>
      </c>
      <c r="E47" s="256" t="s">
        <v>714</v>
      </c>
      <c r="F47" s="257">
        <v>4</v>
      </c>
      <c r="G47" s="305"/>
      <c r="H47" s="258" t="s">
        <v>664</v>
      </c>
      <c r="I47" s="258" t="s">
        <v>662</v>
      </c>
      <c r="J47" s="258" t="s">
        <v>681</v>
      </c>
      <c r="K47" s="259">
        <f>'LK 04'!F6</f>
        <v>52.4</v>
      </c>
      <c r="L47" s="259">
        <f>'LK 04'!G6</f>
        <v>54</v>
      </c>
      <c r="M47" s="259">
        <f>'LK 04'!H6</f>
        <v>54</v>
      </c>
      <c r="N47" s="259">
        <f>'LK 04'!I6</f>
        <v>32.200000000000003</v>
      </c>
      <c r="O47" s="260">
        <f t="shared" si="12"/>
        <v>54</v>
      </c>
      <c r="P47" s="260">
        <f t="shared" si="13"/>
        <v>192.60000000000002</v>
      </c>
      <c r="Q47" s="261">
        <f>'LK 04'!D6</f>
        <v>63</v>
      </c>
      <c r="R47" s="262">
        <f t="shared" si="15"/>
        <v>2.4300000000000002</v>
      </c>
    </row>
    <row r="48" spans="2:18" x14ac:dyDescent="0.25">
      <c r="B48" s="254">
        <v>40</v>
      </c>
      <c r="C48" s="267" t="s">
        <v>267</v>
      </c>
      <c r="D48" s="256" t="str">
        <f t="shared" si="14"/>
        <v>LK.04.5</v>
      </c>
      <c r="E48" s="256" t="s">
        <v>703</v>
      </c>
      <c r="F48" s="257">
        <v>4</v>
      </c>
      <c r="G48" s="305"/>
      <c r="H48" s="258" t="s">
        <v>664</v>
      </c>
      <c r="I48" s="258" t="s">
        <v>683</v>
      </c>
      <c r="J48" s="258" t="s">
        <v>681</v>
      </c>
      <c r="K48" s="259">
        <f>'LK 04'!F7</f>
        <v>52.4</v>
      </c>
      <c r="L48" s="259">
        <f>'LK 04'!G7</f>
        <v>54</v>
      </c>
      <c r="M48" s="259">
        <f>'LK 04'!H7</f>
        <v>54</v>
      </c>
      <c r="N48" s="259">
        <f>'LK 04'!I7</f>
        <v>28.1</v>
      </c>
      <c r="O48" s="260">
        <f t="shared" si="12"/>
        <v>54</v>
      </c>
      <c r="P48" s="260">
        <f t="shared" si="13"/>
        <v>188.5</v>
      </c>
      <c r="Q48" s="261">
        <f>'LK 04'!D7</f>
        <v>63</v>
      </c>
      <c r="R48" s="262">
        <f t="shared" si="15"/>
        <v>2.4300000000000002</v>
      </c>
    </row>
    <row r="49" spans="2:18" x14ac:dyDescent="0.25">
      <c r="B49" s="254">
        <v>41</v>
      </c>
      <c r="C49" s="267" t="s">
        <v>268</v>
      </c>
      <c r="D49" s="256" t="str">
        <f t="shared" si="14"/>
        <v>LK.04.6</v>
      </c>
      <c r="E49" s="256" t="s">
        <v>715</v>
      </c>
      <c r="F49" s="257">
        <v>4</v>
      </c>
      <c r="G49" s="305"/>
      <c r="H49" s="258" t="s">
        <v>661</v>
      </c>
      <c r="I49" s="258" t="s">
        <v>662</v>
      </c>
      <c r="J49" s="258" t="s">
        <v>681</v>
      </c>
      <c r="K49" s="259">
        <f>'LK 04'!F8</f>
        <v>52.7</v>
      </c>
      <c r="L49" s="259">
        <f>'LK 04'!G8</f>
        <v>54</v>
      </c>
      <c r="M49" s="259">
        <f>'LK 04'!H8</f>
        <v>54</v>
      </c>
      <c r="N49" s="259">
        <f>'LK 04'!I8</f>
        <v>27.9</v>
      </c>
      <c r="O49" s="260">
        <f t="shared" si="12"/>
        <v>54</v>
      </c>
      <c r="P49" s="260">
        <f t="shared" si="13"/>
        <v>188.6</v>
      </c>
      <c r="Q49" s="261">
        <f>'LK 04'!D8</f>
        <v>91</v>
      </c>
      <c r="R49" s="262">
        <f t="shared" si="15"/>
        <v>2.4300000000000002</v>
      </c>
    </row>
    <row r="50" spans="2:18" x14ac:dyDescent="0.25">
      <c r="B50" s="254">
        <v>42</v>
      </c>
      <c r="C50" s="267" t="s">
        <v>269</v>
      </c>
      <c r="D50" s="256" t="str">
        <f t="shared" si="14"/>
        <v>LK.04.7</v>
      </c>
      <c r="E50" s="256" t="s">
        <v>716</v>
      </c>
      <c r="F50" s="257">
        <v>4</v>
      </c>
      <c r="G50" s="305" t="s">
        <v>1085</v>
      </c>
      <c r="H50" s="258" t="s">
        <v>661</v>
      </c>
      <c r="I50" s="258" t="s">
        <v>662</v>
      </c>
      <c r="J50" s="258" t="s">
        <v>663</v>
      </c>
      <c r="K50" s="259">
        <f>'LK 04'!F9</f>
        <v>68.400000000000006</v>
      </c>
      <c r="L50" s="259">
        <f>'LK 04'!G9</f>
        <v>70</v>
      </c>
      <c r="M50" s="259">
        <f>'LK 04'!H9</f>
        <v>70</v>
      </c>
      <c r="N50" s="259">
        <f>'LK 04'!I9</f>
        <v>36.700000000000003</v>
      </c>
      <c r="O50" s="260">
        <f t="shared" si="12"/>
        <v>70</v>
      </c>
      <c r="P50" s="260">
        <f t="shared" si="13"/>
        <v>245.10000000000002</v>
      </c>
      <c r="Q50" s="261">
        <f>'LK 04'!D9</f>
        <v>112</v>
      </c>
      <c r="R50" s="262">
        <f t="shared" si="15"/>
        <v>2.4300000000000002</v>
      </c>
    </row>
    <row r="51" spans="2:18" x14ac:dyDescent="0.25">
      <c r="B51" s="254">
        <v>43</v>
      </c>
      <c r="C51" s="267" t="s">
        <v>270</v>
      </c>
      <c r="D51" s="256" t="str">
        <f t="shared" si="14"/>
        <v>LK.04.8</v>
      </c>
      <c r="E51" s="256" t="s">
        <v>717</v>
      </c>
      <c r="F51" s="257">
        <v>4</v>
      </c>
      <c r="G51" s="305"/>
      <c r="H51" s="258" t="s">
        <v>664</v>
      </c>
      <c r="I51" s="258" t="s">
        <v>665</v>
      </c>
      <c r="J51" s="258" t="s">
        <v>663</v>
      </c>
      <c r="K51" s="259">
        <f>'LK 04'!F10</f>
        <v>68.2</v>
      </c>
      <c r="L51" s="259">
        <f>'LK 04'!G10</f>
        <v>70</v>
      </c>
      <c r="M51" s="259">
        <f>'LK 04'!H10</f>
        <v>70</v>
      </c>
      <c r="N51" s="259">
        <f>'LK 04'!I10</f>
        <v>36.700000000000003</v>
      </c>
      <c r="O51" s="260">
        <f t="shared" si="12"/>
        <v>70</v>
      </c>
      <c r="P51" s="260">
        <f t="shared" si="13"/>
        <v>244.89999999999998</v>
      </c>
      <c r="Q51" s="261">
        <f>'LK 04'!D10</f>
        <v>80</v>
      </c>
      <c r="R51" s="262">
        <f t="shared" si="15"/>
        <v>2.4300000000000002</v>
      </c>
    </row>
    <row r="52" spans="2:18" x14ac:dyDescent="0.25">
      <c r="B52" s="254">
        <v>44</v>
      </c>
      <c r="C52" s="267" t="s">
        <v>271</v>
      </c>
      <c r="D52" s="256" t="str">
        <f t="shared" si="14"/>
        <v>LK.04.9</v>
      </c>
      <c r="E52" s="256" t="s">
        <v>718</v>
      </c>
      <c r="F52" s="257">
        <v>4</v>
      </c>
      <c r="G52" s="305"/>
      <c r="H52" s="258" t="s">
        <v>664</v>
      </c>
      <c r="I52" s="258" t="s">
        <v>665</v>
      </c>
      <c r="J52" s="258" t="s">
        <v>663</v>
      </c>
      <c r="K52" s="259">
        <f>'LK 04'!F11</f>
        <v>68.2</v>
      </c>
      <c r="L52" s="259">
        <f>'LK 04'!G11</f>
        <v>70</v>
      </c>
      <c r="M52" s="259">
        <f>'LK 04'!H11</f>
        <v>70</v>
      </c>
      <c r="N52" s="259">
        <f>'LK 04'!I11</f>
        <v>36.9</v>
      </c>
      <c r="O52" s="260">
        <f t="shared" si="12"/>
        <v>70</v>
      </c>
      <c r="P52" s="260">
        <f t="shared" si="13"/>
        <v>245.1</v>
      </c>
      <c r="Q52" s="261">
        <f>'LK 04'!D11</f>
        <v>80</v>
      </c>
      <c r="R52" s="262">
        <f t="shared" si="15"/>
        <v>2.4300000000000002</v>
      </c>
    </row>
    <row r="53" spans="2:18" x14ac:dyDescent="0.25">
      <c r="B53" s="254">
        <v>45</v>
      </c>
      <c r="C53" s="267" t="s">
        <v>272</v>
      </c>
      <c r="D53" s="256" t="str">
        <f t="shared" si="14"/>
        <v>LK.04.10</v>
      </c>
      <c r="E53" s="256" t="s">
        <v>719</v>
      </c>
      <c r="F53" s="257">
        <v>4</v>
      </c>
      <c r="G53" s="305"/>
      <c r="H53" s="258" t="s">
        <v>664</v>
      </c>
      <c r="I53" s="258" t="s">
        <v>665</v>
      </c>
      <c r="J53" s="258" t="s">
        <v>663</v>
      </c>
      <c r="K53" s="259">
        <f>'LK 04'!F12</f>
        <v>68.2</v>
      </c>
      <c r="L53" s="259">
        <f>'LK 04'!G12</f>
        <v>70</v>
      </c>
      <c r="M53" s="259">
        <f>'LK 04'!H12</f>
        <v>70</v>
      </c>
      <c r="N53" s="259">
        <f>'LK 04'!I12</f>
        <v>41.5</v>
      </c>
      <c r="O53" s="260">
        <f t="shared" si="12"/>
        <v>70</v>
      </c>
      <c r="P53" s="260">
        <f t="shared" si="13"/>
        <v>249.7</v>
      </c>
      <c r="Q53" s="261">
        <f>'LK 04'!D12</f>
        <v>80</v>
      </c>
      <c r="R53" s="262">
        <f t="shared" si="15"/>
        <v>2.4300000000000002</v>
      </c>
    </row>
    <row r="54" spans="2:18" x14ac:dyDescent="0.25">
      <c r="B54" s="254">
        <v>46</v>
      </c>
      <c r="C54" s="267" t="s">
        <v>273</v>
      </c>
      <c r="D54" s="256" t="str">
        <f t="shared" si="14"/>
        <v>LK.04.11</v>
      </c>
      <c r="E54" s="256" t="s">
        <v>720</v>
      </c>
      <c r="F54" s="257">
        <v>4</v>
      </c>
      <c r="G54" s="305"/>
      <c r="H54" s="258" t="s">
        <v>664</v>
      </c>
      <c r="I54" s="258" t="s">
        <v>665</v>
      </c>
      <c r="J54" s="258" t="s">
        <v>663</v>
      </c>
      <c r="K54" s="259">
        <f>'LK 04'!F13</f>
        <v>68.2</v>
      </c>
      <c r="L54" s="259">
        <f>'LK 04'!G13</f>
        <v>70</v>
      </c>
      <c r="M54" s="259">
        <f>'LK 04'!H13</f>
        <v>70</v>
      </c>
      <c r="N54" s="259">
        <f>'LK 04'!I13</f>
        <v>41.5</v>
      </c>
      <c r="O54" s="260">
        <f t="shared" si="12"/>
        <v>70</v>
      </c>
      <c r="P54" s="260">
        <f t="shared" si="13"/>
        <v>249.7</v>
      </c>
      <c r="Q54" s="261">
        <f>'LK 04'!D13</f>
        <v>80</v>
      </c>
      <c r="R54" s="262">
        <f t="shared" si="15"/>
        <v>2.4300000000000002</v>
      </c>
    </row>
    <row r="55" spans="2:18" x14ac:dyDescent="0.25">
      <c r="B55" s="254">
        <v>47</v>
      </c>
      <c r="C55" s="267" t="s">
        <v>274</v>
      </c>
      <c r="D55" s="256" t="str">
        <f t="shared" si="14"/>
        <v>LK.04.12</v>
      </c>
      <c r="E55" s="256" t="s">
        <v>721</v>
      </c>
      <c r="F55" s="257">
        <v>4</v>
      </c>
      <c r="G55" s="305"/>
      <c r="H55" s="258" t="s">
        <v>661</v>
      </c>
      <c r="I55" s="258" t="s">
        <v>662</v>
      </c>
      <c r="J55" s="258" t="s">
        <v>663</v>
      </c>
      <c r="K55" s="259">
        <f>'LK 04'!F14</f>
        <v>93.9</v>
      </c>
      <c r="L55" s="259">
        <f>'LK 04'!G14</f>
        <v>100.9</v>
      </c>
      <c r="M55" s="259">
        <f>'LK 04'!H14</f>
        <v>100.9</v>
      </c>
      <c r="N55" s="259">
        <f>'LK 04'!I14</f>
        <v>65.2</v>
      </c>
      <c r="O55" s="260">
        <f t="shared" si="12"/>
        <v>100.9</v>
      </c>
      <c r="P55" s="260">
        <f t="shared" si="13"/>
        <v>360.90000000000003</v>
      </c>
      <c r="Q55" s="261">
        <f>'LK 04'!D14</f>
        <v>118</v>
      </c>
      <c r="R55" s="262">
        <f t="shared" si="15"/>
        <v>2.4300000000000002</v>
      </c>
    </row>
    <row r="56" spans="2:18" x14ac:dyDescent="0.25">
      <c r="B56" s="254">
        <v>48</v>
      </c>
      <c r="C56" s="267" t="s">
        <v>275</v>
      </c>
      <c r="D56" s="256" t="str">
        <f>+C56</f>
        <v>LK.05.1</v>
      </c>
      <c r="E56" s="256" t="s">
        <v>722</v>
      </c>
      <c r="F56" s="257">
        <v>4</v>
      </c>
      <c r="G56" s="305" t="s">
        <v>1086</v>
      </c>
      <c r="H56" s="258" t="s">
        <v>661</v>
      </c>
      <c r="I56" s="258" t="s">
        <v>662</v>
      </c>
      <c r="J56" s="258" t="s">
        <v>681</v>
      </c>
      <c r="K56" s="259">
        <f>'LK 05'!F3</f>
        <v>75.916749999999993</v>
      </c>
      <c r="L56" s="259">
        <f>'LK 05'!G3</f>
        <v>78</v>
      </c>
      <c r="M56" s="259">
        <f>'LK 05'!H3</f>
        <v>78</v>
      </c>
      <c r="N56" s="259">
        <f>'LK 05'!I3</f>
        <v>41.09</v>
      </c>
      <c r="O56" s="260">
        <f t="shared" ref="O56:O64" si="16">+MAX(K56:N56)</f>
        <v>78</v>
      </c>
      <c r="P56" s="260">
        <f t="shared" ref="P56:P64" si="17">+SUM(K56:N56)</f>
        <v>273.00675000000001</v>
      </c>
      <c r="Q56" s="261">
        <f>'LK 05'!D3</f>
        <v>120</v>
      </c>
      <c r="R56" s="262">
        <f>0.81*3</f>
        <v>2.4300000000000002</v>
      </c>
    </row>
    <row r="57" spans="2:18" x14ac:dyDescent="0.25">
      <c r="B57" s="254">
        <v>49</v>
      </c>
      <c r="C57" s="267" t="s">
        <v>276</v>
      </c>
      <c r="D57" s="256" t="str">
        <f t="shared" ref="D57:D64" si="18">+C57</f>
        <v>LK.05.2</v>
      </c>
      <c r="E57" s="256" t="s">
        <v>723</v>
      </c>
      <c r="F57" s="257">
        <v>4</v>
      </c>
      <c r="G57" s="305"/>
      <c r="H57" s="258" t="s">
        <v>664</v>
      </c>
      <c r="I57" s="258" t="s">
        <v>665</v>
      </c>
      <c r="J57" s="258" t="s">
        <v>681</v>
      </c>
      <c r="K57" s="259">
        <f>'LK 05'!F4</f>
        <v>75.695599999999999</v>
      </c>
      <c r="L57" s="259">
        <f>'LK 05'!G4</f>
        <v>78</v>
      </c>
      <c r="M57" s="259">
        <f>'LK 05'!H4</f>
        <v>78</v>
      </c>
      <c r="N57" s="259">
        <f>'LK 05'!I4</f>
        <v>46.77</v>
      </c>
      <c r="O57" s="260">
        <f t="shared" si="16"/>
        <v>78</v>
      </c>
      <c r="P57" s="260">
        <f t="shared" si="17"/>
        <v>278.46559999999999</v>
      </c>
      <c r="Q57" s="261">
        <f>'LK 05'!D4</f>
        <v>90</v>
      </c>
      <c r="R57" s="262">
        <f t="shared" ref="R57:R64" si="19">0.81*3</f>
        <v>2.4300000000000002</v>
      </c>
    </row>
    <row r="58" spans="2:18" x14ac:dyDescent="0.25">
      <c r="B58" s="254">
        <v>50</v>
      </c>
      <c r="C58" s="267" t="s">
        <v>277</v>
      </c>
      <c r="D58" s="256" t="str">
        <f t="shared" si="18"/>
        <v>LK.05.3</v>
      </c>
      <c r="E58" s="256" t="s">
        <v>724</v>
      </c>
      <c r="F58" s="257">
        <v>4</v>
      </c>
      <c r="G58" s="305"/>
      <c r="H58" s="258" t="s">
        <v>664</v>
      </c>
      <c r="I58" s="258" t="s">
        <v>665</v>
      </c>
      <c r="J58" s="258" t="s">
        <v>681</v>
      </c>
      <c r="K58" s="259">
        <f>'LK 05'!F5</f>
        <v>75.691149999999993</v>
      </c>
      <c r="L58" s="259">
        <f>'LK 05'!G5</f>
        <v>78</v>
      </c>
      <c r="M58" s="259">
        <f>'LK 05'!H5</f>
        <v>78</v>
      </c>
      <c r="N58" s="259">
        <f>'LK 05'!I5</f>
        <v>46.77</v>
      </c>
      <c r="O58" s="260">
        <f t="shared" si="16"/>
        <v>78</v>
      </c>
      <c r="P58" s="260">
        <f t="shared" si="17"/>
        <v>278.46114999999998</v>
      </c>
      <c r="Q58" s="261">
        <f>'LK 05'!D5</f>
        <v>90</v>
      </c>
      <c r="R58" s="262">
        <f t="shared" si="19"/>
        <v>2.4300000000000002</v>
      </c>
    </row>
    <row r="59" spans="2:18" x14ac:dyDescent="0.25">
      <c r="B59" s="254">
        <v>51</v>
      </c>
      <c r="C59" s="267" t="s">
        <v>278</v>
      </c>
      <c r="D59" s="256" t="str">
        <f t="shared" si="18"/>
        <v>LK.05.4</v>
      </c>
      <c r="E59" s="256" t="s">
        <v>725</v>
      </c>
      <c r="F59" s="257">
        <v>4</v>
      </c>
      <c r="G59" s="305"/>
      <c r="H59" s="258" t="s">
        <v>661</v>
      </c>
      <c r="I59" s="258" t="s">
        <v>662</v>
      </c>
      <c r="J59" s="258" t="s">
        <v>681</v>
      </c>
      <c r="K59" s="259">
        <f>'LK 05'!F6</f>
        <v>114.85112000000001</v>
      </c>
      <c r="L59" s="259">
        <f>'LK 05'!G6</f>
        <v>123.02312000000001</v>
      </c>
      <c r="M59" s="259">
        <f>'LK 05'!H6</f>
        <v>123.02312000000001</v>
      </c>
      <c r="N59" s="259">
        <f>'LK 05'!I6</f>
        <v>83.050520000000006</v>
      </c>
      <c r="O59" s="260">
        <f t="shared" si="16"/>
        <v>123.02312000000001</v>
      </c>
      <c r="P59" s="260">
        <f t="shared" si="17"/>
        <v>443.94788000000005</v>
      </c>
      <c r="Q59" s="261">
        <f>'LK 05'!D6</f>
        <v>156.19999999999999</v>
      </c>
      <c r="R59" s="262">
        <f t="shared" si="19"/>
        <v>2.4300000000000002</v>
      </c>
    </row>
    <row r="60" spans="2:18" x14ac:dyDescent="0.25">
      <c r="B60" s="254">
        <v>52</v>
      </c>
      <c r="C60" s="267" t="s">
        <v>279</v>
      </c>
      <c r="D60" s="256" t="str">
        <f t="shared" si="18"/>
        <v>LK.05.5</v>
      </c>
      <c r="E60" s="256" t="s">
        <v>726</v>
      </c>
      <c r="F60" s="257">
        <v>4</v>
      </c>
      <c r="G60" s="305" t="s">
        <v>1087</v>
      </c>
      <c r="H60" s="258" t="s">
        <v>661</v>
      </c>
      <c r="I60" s="258" t="s">
        <v>662</v>
      </c>
      <c r="J60" s="258" t="s">
        <v>663</v>
      </c>
      <c r="K60" s="259">
        <f>'LK 05'!F7</f>
        <v>99.553699999999992</v>
      </c>
      <c r="L60" s="259">
        <f>'LK 05'!G7</f>
        <v>106.848</v>
      </c>
      <c r="M60" s="259">
        <f>'LK 05'!H7</f>
        <v>106.848</v>
      </c>
      <c r="N60" s="259">
        <f>'LK 05'!I7</f>
        <v>68.738749999999996</v>
      </c>
      <c r="O60" s="260">
        <f t="shared" si="16"/>
        <v>106.848</v>
      </c>
      <c r="P60" s="260">
        <f t="shared" si="17"/>
        <v>381.98845</v>
      </c>
      <c r="Q60" s="261">
        <f>'LK 05'!D7</f>
        <v>126</v>
      </c>
      <c r="R60" s="262">
        <f t="shared" si="19"/>
        <v>2.4300000000000002</v>
      </c>
    </row>
    <row r="61" spans="2:18" x14ac:dyDescent="0.25">
      <c r="B61" s="254">
        <v>53</v>
      </c>
      <c r="C61" s="267" t="s">
        <v>280</v>
      </c>
      <c r="D61" s="256" t="str">
        <f t="shared" si="18"/>
        <v>LK.05.6</v>
      </c>
      <c r="E61" s="256" t="s">
        <v>728</v>
      </c>
      <c r="F61" s="257">
        <v>4</v>
      </c>
      <c r="G61" s="305"/>
      <c r="H61" s="258" t="s">
        <v>664</v>
      </c>
      <c r="I61" s="258" t="s">
        <v>665</v>
      </c>
      <c r="J61" s="258" t="s">
        <v>663</v>
      </c>
      <c r="K61" s="259">
        <f>'LK 05'!F8</f>
        <v>63.195599999999999</v>
      </c>
      <c r="L61" s="259">
        <f>'LK 05'!G8</f>
        <v>65</v>
      </c>
      <c r="M61" s="259">
        <f>'LK 05'!H8</f>
        <v>65</v>
      </c>
      <c r="N61" s="259">
        <f>'LK 05'!I8</f>
        <v>38.975000000000001</v>
      </c>
      <c r="O61" s="260">
        <f t="shared" si="16"/>
        <v>65</v>
      </c>
      <c r="P61" s="260">
        <f t="shared" si="17"/>
        <v>232.17060000000001</v>
      </c>
      <c r="Q61" s="261">
        <f>'LK 05'!D8</f>
        <v>75</v>
      </c>
      <c r="R61" s="262">
        <f t="shared" si="19"/>
        <v>2.4300000000000002</v>
      </c>
    </row>
    <row r="62" spans="2:18" x14ac:dyDescent="0.25">
      <c r="B62" s="254">
        <v>54</v>
      </c>
      <c r="C62" s="267" t="s">
        <v>281</v>
      </c>
      <c r="D62" s="256" t="str">
        <f t="shared" si="18"/>
        <v>LK.05.7</v>
      </c>
      <c r="E62" s="256" t="s">
        <v>729</v>
      </c>
      <c r="F62" s="257">
        <v>4</v>
      </c>
      <c r="G62" s="305"/>
      <c r="H62" s="258" t="s">
        <v>664</v>
      </c>
      <c r="I62" s="258" t="s">
        <v>665</v>
      </c>
      <c r="J62" s="258" t="s">
        <v>663</v>
      </c>
      <c r="K62" s="259">
        <f>'LK 05'!F9</f>
        <v>63.195599999999999</v>
      </c>
      <c r="L62" s="259">
        <f>'LK 05'!G9</f>
        <v>65</v>
      </c>
      <c r="M62" s="259">
        <f>'LK 05'!H9</f>
        <v>65</v>
      </c>
      <c r="N62" s="259">
        <f>'LK 05'!I9</f>
        <v>38.975000000000001</v>
      </c>
      <c r="O62" s="260">
        <f t="shared" si="16"/>
        <v>65</v>
      </c>
      <c r="P62" s="260">
        <f t="shared" si="17"/>
        <v>232.17060000000001</v>
      </c>
      <c r="Q62" s="261">
        <f>'LK 05'!D9</f>
        <v>75</v>
      </c>
      <c r="R62" s="262">
        <f t="shared" si="19"/>
        <v>2.4300000000000002</v>
      </c>
    </row>
    <row r="63" spans="2:18" x14ac:dyDescent="0.25">
      <c r="B63" s="254">
        <v>55</v>
      </c>
      <c r="C63" s="267" t="s">
        <v>282</v>
      </c>
      <c r="D63" s="256" t="str">
        <f t="shared" si="18"/>
        <v>LK.05.8</v>
      </c>
      <c r="E63" s="256" t="s">
        <v>730</v>
      </c>
      <c r="F63" s="257">
        <v>4</v>
      </c>
      <c r="G63" s="305"/>
      <c r="H63" s="258" t="s">
        <v>664</v>
      </c>
      <c r="I63" s="258" t="s">
        <v>665</v>
      </c>
      <c r="J63" s="258" t="s">
        <v>663</v>
      </c>
      <c r="K63" s="259">
        <f>'LK 05'!F10</f>
        <v>63.195599999999999</v>
      </c>
      <c r="L63" s="259">
        <f>'LK 05'!G10</f>
        <v>65</v>
      </c>
      <c r="M63" s="259">
        <f>'LK 05'!H10</f>
        <v>65</v>
      </c>
      <c r="N63" s="259">
        <f>'LK 05'!I10</f>
        <v>34.419750000000001</v>
      </c>
      <c r="O63" s="260">
        <f t="shared" si="16"/>
        <v>65</v>
      </c>
      <c r="P63" s="260">
        <f t="shared" si="17"/>
        <v>227.61535000000001</v>
      </c>
      <c r="Q63" s="261">
        <f>'LK 05'!D10</f>
        <v>75</v>
      </c>
      <c r="R63" s="262">
        <f t="shared" si="19"/>
        <v>2.4300000000000002</v>
      </c>
    </row>
    <row r="64" spans="2:18" x14ac:dyDescent="0.25">
      <c r="B64" s="254">
        <v>56</v>
      </c>
      <c r="C64" s="267" t="s">
        <v>283</v>
      </c>
      <c r="D64" s="256" t="str">
        <f t="shared" si="18"/>
        <v>LK.05.9</v>
      </c>
      <c r="E64" s="256" t="s">
        <v>731</v>
      </c>
      <c r="F64" s="257">
        <v>4</v>
      </c>
      <c r="G64" s="305"/>
      <c r="H64" s="258" t="s">
        <v>661</v>
      </c>
      <c r="I64" s="258" t="s">
        <v>662</v>
      </c>
      <c r="J64" s="258" t="s">
        <v>663</v>
      </c>
      <c r="K64" s="259">
        <f>'LK 05'!F11</f>
        <v>63.41675</v>
      </c>
      <c r="L64" s="259">
        <f>'LK 05'!G11</f>
        <v>65</v>
      </c>
      <c r="M64" s="259">
        <f>'LK 05'!H11</f>
        <v>65</v>
      </c>
      <c r="N64" s="259">
        <f>'LK 05'!I11</f>
        <v>34.255000000000003</v>
      </c>
      <c r="O64" s="260">
        <f t="shared" si="16"/>
        <v>65</v>
      </c>
      <c r="P64" s="260">
        <f t="shared" si="17"/>
        <v>227.67175</v>
      </c>
      <c r="Q64" s="261">
        <f>'LK 05'!D11</f>
        <v>105</v>
      </c>
      <c r="R64" s="262">
        <f t="shared" si="19"/>
        <v>2.4300000000000002</v>
      </c>
    </row>
    <row r="65" spans="2:18" x14ac:dyDescent="0.25">
      <c r="B65" s="254">
        <v>57</v>
      </c>
      <c r="C65" s="267" t="s">
        <v>285</v>
      </c>
      <c r="D65" s="256" t="str">
        <f>+C65</f>
        <v>LK.06.1</v>
      </c>
      <c r="E65" s="256" t="s">
        <v>732</v>
      </c>
      <c r="F65" s="257">
        <v>4</v>
      </c>
      <c r="G65" s="305" t="s">
        <v>1088</v>
      </c>
      <c r="H65" s="258" t="s">
        <v>661</v>
      </c>
      <c r="I65" s="258" t="s">
        <v>662</v>
      </c>
      <c r="J65" s="258" t="s">
        <v>681</v>
      </c>
      <c r="K65" s="259">
        <f>'LK 06'!F3</f>
        <v>68.416749999999993</v>
      </c>
      <c r="L65" s="259">
        <f>'LK 06'!G3</f>
        <v>70</v>
      </c>
      <c r="M65" s="259">
        <f>'LK 06'!H3</f>
        <v>70</v>
      </c>
      <c r="N65" s="259">
        <f>'LK 06'!I3</f>
        <v>36.725000000000001</v>
      </c>
      <c r="O65" s="260">
        <f t="shared" ref="O65:O74" si="20">+MAX(K65:N65)</f>
        <v>70</v>
      </c>
      <c r="P65" s="260">
        <f t="shared" ref="P65:P74" si="21">+SUM(K65:N65)</f>
        <v>245.14174999999997</v>
      </c>
      <c r="Q65" s="261">
        <f>'LK 06'!D3</f>
        <v>112</v>
      </c>
      <c r="R65" s="262">
        <f>0.81*3</f>
        <v>2.4300000000000002</v>
      </c>
    </row>
    <row r="66" spans="2:18" x14ac:dyDescent="0.25">
      <c r="B66" s="254">
        <v>58</v>
      </c>
      <c r="C66" s="267" t="s">
        <v>286</v>
      </c>
      <c r="D66" s="256" t="str">
        <f t="shared" ref="D66:D74" si="22">+C66</f>
        <v>LK.06.2</v>
      </c>
      <c r="E66" s="256" t="s">
        <v>733</v>
      </c>
      <c r="F66" s="257">
        <v>4</v>
      </c>
      <c r="G66" s="305"/>
      <c r="H66" s="258" t="s">
        <v>664</v>
      </c>
      <c r="I66" s="258" t="s">
        <v>665</v>
      </c>
      <c r="J66" s="258" t="s">
        <v>681</v>
      </c>
      <c r="K66" s="259">
        <f>'LK 06'!F4</f>
        <v>68.195599999999999</v>
      </c>
      <c r="L66" s="259">
        <f>'LK 06'!G4</f>
        <v>70</v>
      </c>
      <c r="M66" s="259">
        <f>'LK 06'!H4</f>
        <v>70</v>
      </c>
      <c r="N66" s="259">
        <f>'LK 06'!I4</f>
        <v>36.910629999999998</v>
      </c>
      <c r="O66" s="260">
        <f t="shared" si="20"/>
        <v>70</v>
      </c>
      <c r="P66" s="260">
        <f t="shared" si="21"/>
        <v>245.10623000000001</v>
      </c>
      <c r="Q66" s="261">
        <f>'LK 06'!D4</f>
        <v>80</v>
      </c>
      <c r="R66" s="262">
        <f t="shared" ref="R66:R74" si="23">0.81*3</f>
        <v>2.4300000000000002</v>
      </c>
    </row>
    <row r="67" spans="2:18" x14ac:dyDescent="0.25">
      <c r="B67" s="254">
        <v>59</v>
      </c>
      <c r="C67" s="267" t="s">
        <v>287</v>
      </c>
      <c r="D67" s="256" t="str">
        <f t="shared" si="22"/>
        <v>LK.06.3</v>
      </c>
      <c r="E67" s="256" t="s">
        <v>727</v>
      </c>
      <c r="F67" s="257">
        <v>4</v>
      </c>
      <c r="G67" s="305"/>
      <c r="H67" s="258" t="s">
        <v>664</v>
      </c>
      <c r="I67" s="258" t="s">
        <v>665</v>
      </c>
      <c r="J67" s="258" t="s">
        <v>681</v>
      </c>
      <c r="K67" s="259">
        <f>'LK 06'!F5</f>
        <v>68.435789999999997</v>
      </c>
      <c r="L67" s="259">
        <f>'LK 06'!G5</f>
        <v>70</v>
      </c>
      <c r="M67" s="259">
        <f>'LK 06'!H5</f>
        <v>70</v>
      </c>
      <c r="N67" s="259">
        <f>'LK 06'!I5</f>
        <v>41.475000000000001</v>
      </c>
      <c r="O67" s="260">
        <f t="shared" si="20"/>
        <v>70</v>
      </c>
      <c r="P67" s="260">
        <f t="shared" si="21"/>
        <v>249.91078999999999</v>
      </c>
      <c r="Q67" s="261">
        <f>'LK 06'!D5</f>
        <v>80</v>
      </c>
      <c r="R67" s="262">
        <f t="shared" si="23"/>
        <v>2.4300000000000002</v>
      </c>
    </row>
    <row r="68" spans="2:18" x14ac:dyDescent="0.25">
      <c r="B68" s="254">
        <v>60</v>
      </c>
      <c r="C68" s="267" t="s">
        <v>288</v>
      </c>
      <c r="D68" s="256" t="str">
        <f t="shared" si="22"/>
        <v>LK.06.4</v>
      </c>
      <c r="E68" s="256" t="s">
        <v>734</v>
      </c>
      <c r="F68" s="257">
        <v>4</v>
      </c>
      <c r="G68" s="305"/>
      <c r="H68" s="258" t="s">
        <v>664</v>
      </c>
      <c r="I68" s="258" t="s">
        <v>662</v>
      </c>
      <c r="J68" s="258" t="s">
        <v>681</v>
      </c>
      <c r="K68" s="259">
        <f>'LK 06'!F6</f>
        <v>68.186700000000002</v>
      </c>
      <c r="L68" s="259">
        <f>'LK 06'!G6</f>
        <v>70</v>
      </c>
      <c r="M68" s="259">
        <f>'LK 06'!H6</f>
        <v>70</v>
      </c>
      <c r="N68" s="259">
        <f>'LK 06'!I6</f>
        <v>41.475000000000001</v>
      </c>
      <c r="O68" s="260">
        <f t="shared" si="20"/>
        <v>70</v>
      </c>
      <c r="P68" s="260">
        <f t="shared" si="21"/>
        <v>249.6617</v>
      </c>
      <c r="Q68" s="261">
        <f>'LK 06'!D6</f>
        <v>80</v>
      </c>
      <c r="R68" s="262">
        <f t="shared" si="23"/>
        <v>2.4300000000000002</v>
      </c>
    </row>
    <row r="69" spans="2:18" x14ac:dyDescent="0.25">
      <c r="B69" s="254">
        <v>61</v>
      </c>
      <c r="C69" s="267" t="s">
        <v>289</v>
      </c>
      <c r="D69" s="256" t="str">
        <f t="shared" si="22"/>
        <v>LK.06.5</v>
      </c>
      <c r="E69" s="256" t="s">
        <v>735</v>
      </c>
      <c r="F69" s="257">
        <v>4</v>
      </c>
      <c r="G69" s="305"/>
      <c r="H69" s="258" t="s">
        <v>661</v>
      </c>
      <c r="I69" s="258" t="s">
        <v>662</v>
      </c>
      <c r="J69" s="258" t="s">
        <v>681</v>
      </c>
      <c r="K69" s="259">
        <f>'LK 06'!F7</f>
        <v>93.847769999999997</v>
      </c>
      <c r="L69" s="259">
        <f>'LK 06'!G7</f>
        <v>100.9</v>
      </c>
      <c r="M69" s="259">
        <f>'LK 06'!H7</f>
        <v>100.9</v>
      </c>
      <c r="N69" s="259">
        <f>'LK 06'!I7</f>
        <v>65.223140000000001</v>
      </c>
      <c r="O69" s="260">
        <f t="shared" si="20"/>
        <v>100.9</v>
      </c>
      <c r="P69" s="260">
        <f t="shared" si="21"/>
        <v>360.87091000000004</v>
      </c>
      <c r="Q69" s="261">
        <f>'LK 06'!D7</f>
        <v>118.5</v>
      </c>
      <c r="R69" s="262">
        <f t="shared" si="23"/>
        <v>2.4300000000000002</v>
      </c>
    </row>
    <row r="70" spans="2:18" x14ac:dyDescent="0.25">
      <c r="B70" s="254">
        <v>62</v>
      </c>
      <c r="C70" s="267" t="s">
        <v>290</v>
      </c>
      <c r="D70" s="256" t="str">
        <f t="shared" si="22"/>
        <v>LK.06.6</v>
      </c>
      <c r="E70" s="256" t="s">
        <v>737</v>
      </c>
      <c r="F70" s="257">
        <v>4</v>
      </c>
      <c r="G70" s="305" t="s">
        <v>1089</v>
      </c>
      <c r="H70" s="258" t="s">
        <v>661</v>
      </c>
      <c r="I70" s="258" t="s">
        <v>662</v>
      </c>
      <c r="J70" s="258" t="s">
        <v>663</v>
      </c>
      <c r="K70" s="259">
        <f>'LK 06'!F8</f>
        <v>101.64319999999999</v>
      </c>
      <c r="L70" s="259">
        <f>'LK 06'!G8</f>
        <v>108.7</v>
      </c>
      <c r="M70" s="259">
        <f>'LK 06'!H8</f>
        <v>108.7</v>
      </c>
      <c r="N70" s="259">
        <f>'LK 06'!I8</f>
        <v>72.121189999999999</v>
      </c>
      <c r="O70" s="260">
        <f t="shared" si="20"/>
        <v>108.7</v>
      </c>
      <c r="P70" s="260">
        <f t="shared" si="21"/>
        <v>391.16439000000003</v>
      </c>
      <c r="Q70" s="261">
        <f>'LK 06'!D8</f>
        <v>129.9</v>
      </c>
      <c r="R70" s="262">
        <f t="shared" si="23"/>
        <v>2.4300000000000002</v>
      </c>
    </row>
    <row r="71" spans="2:18" x14ac:dyDescent="0.25">
      <c r="B71" s="254">
        <v>63</v>
      </c>
      <c r="C71" s="267" t="s">
        <v>291</v>
      </c>
      <c r="D71" s="256" t="str">
        <f t="shared" si="22"/>
        <v>LK.06.7</v>
      </c>
      <c r="E71" s="256" t="s">
        <v>739</v>
      </c>
      <c r="F71" s="257">
        <v>4</v>
      </c>
      <c r="G71" s="305"/>
      <c r="H71" s="258" t="s">
        <v>664</v>
      </c>
      <c r="I71" s="258" t="s">
        <v>665</v>
      </c>
      <c r="J71" s="258" t="s">
        <v>663</v>
      </c>
      <c r="K71" s="259">
        <f>'LK 06'!F9</f>
        <v>52.441099999999999</v>
      </c>
      <c r="L71" s="259">
        <f>'LK 06'!G9</f>
        <v>54</v>
      </c>
      <c r="M71" s="259">
        <f>'LK 06'!H9</f>
        <v>54</v>
      </c>
      <c r="N71" s="259">
        <f>'LK 06'!I9</f>
        <v>32.152500000000003</v>
      </c>
      <c r="O71" s="260">
        <f t="shared" si="20"/>
        <v>54</v>
      </c>
      <c r="P71" s="260">
        <f t="shared" si="21"/>
        <v>192.59360000000001</v>
      </c>
      <c r="Q71" s="261">
        <f>'LK 06'!D9</f>
        <v>63</v>
      </c>
      <c r="R71" s="262">
        <f t="shared" si="23"/>
        <v>2.4300000000000002</v>
      </c>
    </row>
    <row r="72" spans="2:18" x14ac:dyDescent="0.25">
      <c r="B72" s="254">
        <v>64</v>
      </c>
      <c r="C72" s="267" t="s">
        <v>292</v>
      </c>
      <c r="D72" s="256" t="str">
        <f t="shared" si="22"/>
        <v>LK.06.8</v>
      </c>
      <c r="E72" s="256" t="s">
        <v>740</v>
      </c>
      <c r="F72" s="257">
        <v>4</v>
      </c>
      <c r="G72" s="305"/>
      <c r="H72" s="258" t="s">
        <v>664</v>
      </c>
      <c r="I72" s="258" t="s">
        <v>665</v>
      </c>
      <c r="J72" s="258" t="s">
        <v>663</v>
      </c>
      <c r="K72" s="259">
        <f>'LK 06'!F10</f>
        <v>52.445599999999999</v>
      </c>
      <c r="L72" s="259">
        <f>'LK 06'!G10</f>
        <v>54</v>
      </c>
      <c r="M72" s="259">
        <f>'LK 06'!H10</f>
        <v>54</v>
      </c>
      <c r="N72" s="259">
        <f>'LK 06'!I10</f>
        <v>32.152500000000003</v>
      </c>
      <c r="O72" s="260">
        <f t="shared" si="20"/>
        <v>54</v>
      </c>
      <c r="P72" s="260">
        <f t="shared" si="21"/>
        <v>192.59810000000002</v>
      </c>
      <c r="Q72" s="261">
        <f>'LK 06'!D10</f>
        <v>63</v>
      </c>
      <c r="R72" s="262">
        <f t="shared" si="23"/>
        <v>2.4300000000000002</v>
      </c>
    </row>
    <row r="73" spans="2:18" x14ac:dyDescent="0.25">
      <c r="B73" s="254">
        <v>65</v>
      </c>
      <c r="C73" s="267" t="s">
        <v>293</v>
      </c>
      <c r="D73" s="256" t="str">
        <f t="shared" si="22"/>
        <v>LK.06.9</v>
      </c>
      <c r="E73" s="256" t="s">
        <v>741</v>
      </c>
      <c r="F73" s="257">
        <v>4</v>
      </c>
      <c r="G73" s="305"/>
      <c r="H73" s="258" t="s">
        <v>664</v>
      </c>
      <c r="I73" s="258" t="s">
        <v>665</v>
      </c>
      <c r="J73" s="258" t="s">
        <v>663</v>
      </c>
      <c r="K73" s="259">
        <f>'LK 06'!F11</f>
        <v>52.445599999999999</v>
      </c>
      <c r="L73" s="259">
        <f>'LK 06'!G11</f>
        <v>54</v>
      </c>
      <c r="M73" s="259">
        <f>'LK 06'!H11</f>
        <v>54</v>
      </c>
      <c r="N73" s="259">
        <f>'LK 06'!I11</f>
        <v>28.06325</v>
      </c>
      <c r="O73" s="260">
        <f t="shared" si="20"/>
        <v>54</v>
      </c>
      <c r="P73" s="260">
        <f t="shared" si="21"/>
        <v>188.50885000000002</v>
      </c>
      <c r="Q73" s="261">
        <f>'LK 06'!D11</f>
        <v>63</v>
      </c>
      <c r="R73" s="262">
        <f t="shared" si="23"/>
        <v>2.4300000000000002</v>
      </c>
    </row>
    <row r="74" spans="2:18" x14ac:dyDescent="0.25">
      <c r="B74" s="254">
        <v>66</v>
      </c>
      <c r="C74" s="267" t="s">
        <v>294</v>
      </c>
      <c r="D74" s="256" t="str">
        <f t="shared" si="22"/>
        <v>LK.06.10</v>
      </c>
      <c r="E74" s="256" t="s">
        <v>701</v>
      </c>
      <c r="F74" s="257">
        <v>4</v>
      </c>
      <c r="G74" s="305"/>
      <c r="H74" s="258" t="s">
        <v>661</v>
      </c>
      <c r="I74" s="258" t="s">
        <v>662</v>
      </c>
      <c r="J74" s="258" t="s">
        <v>663</v>
      </c>
      <c r="K74" s="259">
        <f>'LK 06'!F12</f>
        <v>52.66675</v>
      </c>
      <c r="L74" s="259">
        <f>'LK 06'!G12</f>
        <v>54</v>
      </c>
      <c r="M74" s="259">
        <f>'LK 06'!H12</f>
        <v>54</v>
      </c>
      <c r="N74" s="259">
        <f>'LK 06'!I12</f>
        <v>27.877500000000001</v>
      </c>
      <c r="O74" s="260">
        <f t="shared" si="20"/>
        <v>54</v>
      </c>
      <c r="P74" s="260">
        <f t="shared" si="21"/>
        <v>188.54425000000001</v>
      </c>
      <c r="Q74" s="261">
        <f>'LK 06'!D12</f>
        <v>91</v>
      </c>
      <c r="R74" s="262">
        <f t="shared" si="23"/>
        <v>2.4300000000000002</v>
      </c>
    </row>
    <row r="75" spans="2:18" x14ac:dyDescent="0.25">
      <c r="B75" s="254">
        <v>67</v>
      </c>
      <c r="C75" s="267" t="s">
        <v>295</v>
      </c>
      <c r="D75" s="256" t="str">
        <f>+C75</f>
        <v>LK.07.1</v>
      </c>
      <c r="E75" s="256" t="s">
        <v>742</v>
      </c>
      <c r="F75" s="257">
        <v>4</v>
      </c>
      <c r="G75" s="305" t="s">
        <v>1090</v>
      </c>
      <c r="H75" s="258" t="s">
        <v>661</v>
      </c>
      <c r="I75" s="258" t="s">
        <v>662</v>
      </c>
      <c r="J75" s="258" t="s">
        <v>681</v>
      </c>
      <c r="K75" s="259">
        <f>'LK 07'!F3</f>
        <v>68.416749999999993</v>
      </c>
      <c r="L75" s="259">
        <f>'LK 07'!G3</f>
        <v>70</v>
      </c>
      <c r="M75" s="259">
        <f>'LK 07'!H3</f>
        <v>70</v>
      </c>
      <c r="N75" s="259">
        <f>'LK 07'!I3</f>
        <v>36.725000000000001</v>
      </c>
      <c r="O75" s="260">
        <f t="shared" ref="O75:O84" si="24">+MAX(K75:N75)</f>
        <v>70</v>
      </c>
      <c r="P75" s="260">
        <f t="shared" ref="P75:P84" si="25">+SUM(K75:N75)</f>
        <v>245.14174999999997</v>
      </c>
      <c r="Q75" s="261">
        <f>'LK 07'!D3</f>
        <v>112</v>
      </c>
      <c r="R75" s="262">
        <f>0.81*3</f>
        <v>2.4300000000000002</v>
      </c>
    </row>
    <row r="76" spans="2:18" x14ac:dyDescent="0.25">
      <c r="B76" s="254">
        <v>68</v>
      </c>
      <c r="C76" s="267" t="s">
        <v>296</v>
      </c>
      <c r="D76" s="256" t="str">
        <f t="shared" ref="D76:D84" si="26">+C76</f>
        <v>LK.07.2</v>
      </c>
      <c r="E76" s="256" t="s">
        <v>738</v>
      </c>
      <c r="F76" s="257">
        <v>4</v>
      </c>
      <c r="G76" s="305"/>
      <c r="H76" s="258" t="s">
        <v>664</v>
      </c>
      <c r="I76" s="258" t="s">
        <v>665</v>
      </c>
      <c r="J76" s="258" t="s">
        <v>681</v>
      </c>
      <c r="K76" s="259">
        <f>'LK 07'!F4</f>
        <v>68.195599999999999</v>
      </c>
      <c r="L76" s="259">
        <f>'LK 07'!G4</f>
        <v>70</v>
      </c>
      <c r="M76" s="259">
        <f>'LK 07'!H4</f>
        <v>70</v>
      </c>
      <c r="N76" s="259">
        <f>'LK 07'!I4</f>
        <v>36.910625000000003</v>
      </c>
      <c r="O76" s="260">
        <f t="shared" si="24"/>
        <v>70</v>
      </c>
      <c r="P76" s="260">
        <f t="shared" si="25"/>
        <v>245.10622500000002</v>
      </c>
      <c r="Q76" s="261">
        <f>'LK 07'!D4</f>
        <v>80</v>
      </c>
      <c r="R76" s="262">
        <f t="shared" ref="R76:R84" si="27">0.81*3</f>
        <v>2.4300000000000002</v>
      </c>
    </row>
    <row r="77" spans="2:18" x14ac:dyDescent="0.25">
      <c r="B77" s="254">
        <v>69</v>
      </c>
      <c r="C77" s="267" t="s">
        <v>297</v>
      </c>
      <c r="D77" s="256" t="str">
        <f t="shared" si="26"/>
        <v>LK.07.3</v>
      </c>
      <c r="E77" s="256" t="s">
        <v>743</v>
      </c>
      <c r="F77" s="257">
        <v>4</v>
      </c>
      <c r="G77" s="305"/>
      <c r="H77" s="258" t="s">
        <v>664</v>
      </c>
      <c r="I77" s="258" t="s">
        <v>665</v>
      </c>
      <c r="J77" s="258" t="s">
        <v>681</v>
      </c>
      <c r="K77" s="259">
        <f>'LK 07'!F5</f>
        <v>68.435794380000004</v>
      </c>
      <c r="L77" s="259">
        <f>'LK 07'!G5</f>
        <v>70</v>
      </c>
      <c r="M77" s="259">
        <f>'LK 07'!H5</f>
        <v>70</v>
      </c>
      <c r="N77" s="259">
        <f>'LK 07'!I5</f>
        <v>41.475000000000001</v>
      </c>
      <c r="O77" s="260">
        <f t="shared" si="24"/>
        <v>70</v>
      </c>
      <c r="P77" s="260">
        <f t="shared" si="25"/>
        <v>249.91079438</v>
      </c>
      <c r="Q77" s="261">
        <f>'LK 07'!D5</f>
        <v>80</v>
      </c>
      <c r="R77" s="262">
        <f t="shared" si="27"/>
        <v>2.4300000000000002</v>
      </c>
    </row>
    <row r="78" spans="2:18" x14ac:dyDescent="0.25">
      <c r="B78" s="254">
        <v>70</v>
      </c>
      <c r="C78" s="267" t="s">
        <v>298</v>
      </c>
      <c r="D78" s="256" t="str">
        <f t="shared" si="26"/>
        <v>LK.07.4</v>
      </c>
      <c r="E78" s="256" t="s">
        <v>744</v>
      </c>
      <c r="F78" s="257">
        <v>4</v>
      </c>
      <c r="G78" s="305"/>
      <c r="H78" s="258" t="s">
        <v>664</v>
      </c>
      <c r="I78" s="258" t="s">
        <v>662</v>
      </c>
      <c r="J78" s="258" t="s">
        <v>681</v>
      </c>
      <c r="K78" s="259">
        <f>'LK 07'!F6</f>
        <v>68.186700000000002</v>
      </c>
      <c r="L78" s="259">
        <f>'LK 07'!G6</f>
        <v>70</v>
      </c>
      <c r="M78" s="259">
        <f>'LK 07'!H6</f>
        <v>70</v>
      </c>
      <c r="N78" s="259">
        <f>'LK 07'!I6</f>
        <v>41.475000000000001</v>
      </c>
      <c r="O78" s="260">
        <f t="shared" si="24"/>
        <v>70</v>
      </c>
      <c r="P78" s="260">
        <f t="shared" si="25"/>
        <v>249.6617</v>
      </c>
      <c r="Q78" s="261">
        <f>'LK 07'!D6</f>
        <v>80</v>
      </c>
      <c r="R78" s="262">
        <f t="shared" si="27"/>
        <v>2.4300000000000002</v>
      </c>
    </row>
    <row r="79" spans="2:18" x14ac:dyDescent="0.25">
      <c r="B79" s="254">
        <v>71</v>
      </c>
      <c r="C79" s="267" t="s">
        <v>299</v>
      </c>
      <c r="D79" s="256" t="str">
        <f t="shared" si="26"/>
        <v>LK.07.5</v>
      </c>
      <c r="E79" s="256" t="s">
        <v>745</v>
      </c>
      <c r="F79" s="257">
        <v>4</v>
      </c>
      <c r="G79" s="305"/>
      <c r="H79" s="258" t="s">
        <v>661</v>
      </c>
      <c r="I79" s="258" t="s">
        <v>662</v>
      </c>
      <c r="J79" s="258" t="s">
        <v>681</v>
      </c>
      <c r="K79" s="259">
        <f>'LK 07'!F7</f>
        <v>93.84777124</v>
      </c>
      <c r="L79" s="259">
        <f>'LK 07'!G7</f>
        <v>100.9</v>
      </c>
      <c r="M79" s="259">
        <f>'LK 07'!H7</f>
        <v>100.9</v>
      </c>
      <c r="N79" s="259">
        <f>'LK 07'!I7</f>
        <v>65.223139369999998</v>
      </c>
      <c r="O79" s="260">
        <f t="shared" si="24"/>
        <v>100.9</v>
      </c>
      <c r="P79" s="260">
        <f t="shared" si="25"/>
        <v>360.87091061000001</v>
      </c>
      <c r="Q79" s="261">
        <f>'LK 07'!D7</f>
        <v>117.8</v>
      </c>
      <c r="R79" s="262">
        <f t="shared" si="27"/>
        <v>2.4300000000000002</v>
      </c>
    </row>
    <row r="80" spans="2:18" x14ac:dyDescent="0.25">
      <c r="B80" s="254">
        <v>72</v>
      </c>
      <c r="C80" s="267" t="s">
        <v>300</v>
      </c>
      <c r="D80" s="256" t="str">
        <f t="shared" si="26"/>
        <v>LK.07.6</v>
      </c>
      <c r="E80" s="256" t="s">
        <v>748</v>
      </c>
      <c r="F80" s="257">
        <v>4</v>
      </c>
      <c r="G80" s="305" t="s">
        <v>1091</v>
      </c>
      <c r="H80" s="258" t="s">
        <v>661</v>
      </c>
      <c r="I80" s="258" t="s">
        <v>662</v>
      </c>
      <c r="J80" s="258" t="s">
        <v>663</v>
      </c>
      <c r="K80" s="259">
        <f>'LK 07'!F8</f>
        <v>101.64323570000001</v>
      </c>
      <c r="L80" s="259">
        <f>'LK 07'!G8</f>
        <v>108.7</v>
      </c>
      <c r="M80" s="259">
        <f>'LK 07'!H8</f>
        <v>108.7</v>
      </c>
      <c r="N80" s="259">
        <f>'LK 07'!I8</f>
        <v>72.121191060000001</v>
      </c>
      <c r="O80" s="260">
        <f t="shared" si="24"/>
        <v>108.7</v>
      </c>
      <c r="P80" s="260">
        <f t="shared" si="25"/>
        <v>391.16442676000003</v>
      </c>
      <c r="Q80" s="261">
        <f>'LK 07'!D8</f>
        <v>129.22999999999999</v>
      </c>
      <c r="R80" s="262">
        <f t="shared" si="27"/>
        <v>2.4300000000000002</v>
      </c>
    </row>
    <row r="81" spans="2:18" x14ac:dyDescent="0.25">
      <c r="B81" s="254">
        <v>73</v>
      </c>
      <c r="C81" s="267" t="s">
        <v>301</v>
      </c>
      <c r="D81" s="256" t="str">
        <f t="shared" si="26"/>
        <v>LK.07.7</v>
      </c>
      <c r="E81" s="256" t="s">
        <v>750</v>
      </c>
      <c r="F81" s="257">
        <v>4</v>
      </c>
      <c r="G81" s="305"/>
      <c r="H81" s="258" t="s">
        <v>664</v>
      </c>
      <c r="I81" s="258" t="s">
        <v>665</v>
      </c>
      <c r="J81" s="258" t="s">
        <v>663</v>
      </c>
      <c r="K81" s="259">
        <f>'LK 07'!F9</f>
        <v>52.441099999999999</v>
      </c>
      <c r="L81" s="259">
        <f>'LK 07'!G9</f>
        <v>54</v>
      </c>
      <c r="M81" s="259">
        <f>'LK 07'!H9</f>
        <v>54</v>
      </c>
      <c r="N81" s="259">
        <f>'LK 07'!I9</f>
        <v>32.152500000000003</v>
      </c>
      <c r="O81" s="260">
        <f t="shared" si="24"/>
        <v>54</v>
      </c>
      <c r="P81" s="260">
        <f t="shared" si="25"/>
        <v>192.59360000000001</v>
      </c>
      <c r="Q81" s="261">
        <f>'LK 07'!D9</f>
        <v>63</v>
      </c>
      <c r="R81" s="262">
        <f t="shared" si="27"/>
        <v>2.4300000000000002</v>
      </c>
    </row>
    <row r="82" spans="2:18" x14ac:dyDescent="0.25">
      <c r="B82" s="254">
        <v>74</v>
      </c>
      <c r="C82" s="267" t="s">
        <v>302</v>
      </c>
      <c r="D82" s="256" t="str">
        <f t="shared" si="26"/>
        <v>LK.07.8</v>
      </c>
      <c r="E82" s="256" t="s">
        <v>751</v>
      </c>
      <c r="F82" s="257">
        <v>4</v>
      </c>
      <c r="G82" s="305"/>
      <c r="H82" s="258" t="s">
        <v>664</v>
      </c>
      <c r="I82" s="258" t="s">
        <v>665</v>
      </c>
      <c r="J82" s="258" t="s">
        <v>663</v>
      </c>
      <c r="K82" s="259">
        <f>'LK 07'!F10</f>
        <v>52.445599999999999</v>
      </c>
      <c r="L82" s="259">
        <f>'LK 07'!G10</f>
        <v>54</v>
      </c>
      <c r="M82" s="259">
        <f>'LK 07'!H10</f>
        <v>54</v>
      </c>
      <c r="N82" s="259">
        <f>'LK 07'!I10</f>
        <v>32.152500000000003</v>
      </c>
      <c r="O82" s="260">
        <f t="shared" si="24"/>
        <v>54</v>
      </c>
      <c r="P82" s="260">
        <f t="shared" si="25"/>
        <v>192.59810000000002</v>
      </c>
      <c r="Q82" s="261">
        <f>'LK 07'!D10</f>
        <v>63</v>
      </c>
      <c r="R82" s="262">
        <f t="shared" si="27"/>
        <v>2.4300000000000002</v>
      </c>
    </row>
    <row r="83" spans="2:18" x14ac:dyDescent="0.25">
      <c r="B83" s="254">
        <v>75</v>
      </c>
      <c r="C83" s="267" t="s">
        <v>303</v>
      </c>
      <c r="D83" s="256" t="str">
        <f t="shared" si="26"/>
        <v>LK.07.9</v>
      </c>
      <c r="E83" s="256" t="s">
        <v>752</v>
      </c>
      <c r="F83" s="257">
        <v>4</v>
      </c>
      <c r="G83" s="305"/>
      <c r="H83" s="258" t="s">
        <v>664</v>
      </c>
      <c r="I83" s="258" t="s">
        <v>665</v>
      </c>
      <c r="J83" s="258" t="s">
        <v>663</v>
      </c>
      <c r="K83" s="259">
        <f>'LK 07'!F11</f>
        <v>52.445599999999999</v>
      </c>
      <c r="L83" s="259">
        <f>'LK 07'!G11</f>
        <v>54</v>
      </c>
      <c r="M83" s="259">
        <f>'LK 07'!H11</f>
        <v>54</v>
      </c>
      <c r="N83" s="259">
        <f>'LK 07'!I11</f>
        <v>28.06325</v>
      </c>
      <c r="O83" s="260">
        <f t="shared" si="24"/>
        <v>54</v>
      </c>
      <c r="P83" s="260">
        <f t="shared" si="25"/>
        <v>188.50885000000002</v>
      </c>
      <c r="Q83" s="261">
        <f>'LK 07'!D11</f>
        <v>63</v>
      </c>
      <c r="R83" s="262">
        <f t="shared" si="27"/>
        <v>2.4300000000000002</v>
      </c>
    </row>
    <row r="84" spans="2:18" x14ac:dyDescent="0.25">
      <c r="B84" s="254">
        <v>76</v>
      </c>
      <c r="C84" s="267" t="s">
        <v>304</v>
      </c>
      <c r="D84" s="256" t="str">
        <f t="shared" si="26"/>
        <v>LK.07.10</v>
      </c>
      <c r="E84" s="256" t="s">
        <v>753</v>
      </c>
      <c r="F84" s="257">
        <v>4</v>
      </c>
      <c r="G84" s="305"/>
      <c r="H84" s="258" t="s">
        <v>661</v>
      </c>
      <c r="I84" s="258" t="s">
        <v>662</v>
      </c>
      <c r="J84" s="258" t="s">
        <v>663</v>
      </c>
      <c r="K84" s="259">
        <f>'LK 07'!F12</f>
        <v>52.66675</v>
      </c>
      <c r="L84" s="259">
        <f>'LK 07'!G12</f>
        <v>54</v>
      </c>
      <c r="M84" s="259">
        <f>'LK 07'!H12</f>
        <v>54</v>
      </c>
      <c r="N84" s="259">
        <f>'LK 07'!I12</f>
        <v>27.877500000000001</v>
      </c>
      <c r="O84" s="260">
        <f t="shared" si="24"/>
        <v>54</v>
      </c>
      <c r="P84" s="260">
        <f t="shared" si="25"/>
        <v>188.54425000000001</v>
      </c>
      <c r="Q84" s="261">
        <f>'LK 07'!D12</f>
        <v>91</v>
      </c>
      <c r="R84" s="262">
        <f t="shared" si="27"/>
        <v>2.4300000000000002</v>
      </c>
    </row>
    <row r="85" spans="2:18" x14ac:dyDescent="0.25">
      <c r="B85" s="254">
        <v>77</v>
      </c>
      <c r="C85" s="267" t="s">
        <v>305</v>
      </c>
      <c r="D85" s="256" t="str">
        <f>+C85</f>
        <v>LK.08.1</v>
      </c>
      <c r="E85" s="256" t="s">
        <v>754</v>
      </c>
      <c r="F85" s="257">
        <v>4</v>
      </c>
      <c r="G85" s="305" t="s">
        <v>1092</v>
      </c>
      <c r="H85" s="258" t="s">
        <v>661</v>
      </c>
      <c r="I85" s="258" t="s">
        <v>662</v>
      </c>
      <c r="J85" s="258" t="s">
        <v>681</v>
      </c>
      <c r="K85" s="259">
        <f>'LK 08'!F3</f>
        <v>52.66675</v>
      </c>
      <c r="L85" s="259">
        <f>'LK 08'!G3</f>
        <v>54</v>
      </c>
      <c r="M85" s="259">
        <f>'LK 08'!H3</f>
        <v>54</v>
      </c>
      <c r="N85" s="259">
        <f>'LK 08'!I3</f>
        <v>27.877500000000001</v>
      </c>
      <c r="O85" s="260">
        <f t="shared" ref="O85:O94" si="28">+MAX(K85:N85)</f>
        <v>54</v>
      </c>
      <c r="P85" s="260">
        <f t="shared" ref="P85:P94" si="29">+SUM(K85:N85)</f>
        <v>188.54425000000001</v>
      </c>
      <c r="Q85" s="261">
        <f>'LK 08'!D3</f>
        <v>91</v>
      </c>
      <c r="R85" s="262">
        <f>0.81*3</f>
        <v>2.4300000000000002</v>
      </c>
    </row>
    <row r="86" spans="2:18" x14ac:dyDescent="0.25">
      <c r="B86" s="254">
        <v>78</v>
      </c>
      <c r="C86" s="267" t="s">
        <v>306</v>
      </c>
      <c r="D86" s="256" t="str">
        <f t="shared" ref="D86:D94" si="30">+C86</f>
        <v>LK.08.2</v>
      </c>
      <c r="E86" s="256" t="s">
        <v>755</v>
      </c>
      <c r="F86" s="257">
        <v>4</v>
      </c>
      <c r="G86" s="305"/>
      <c r="H86" s="258" t="s">
        <v>664</v>
      </c>
      <c r="I86" s="258" t="s">
        <v>665</v>
      </c>
      <c r="J86" s="258" t="s">
        <v>681</v>
      </c>
      <c r="K86" s="259">
        <f>'LK 08'!F4</f>
        <v>52.445599999999999</v>
      </c>
      <c r="L86" s="259">
        <f>'LK 08'!G4</f>
        <v>54</v>
      </c>
      <c r="M86" s="259">
        <f>'LK 08'!H4</f>
        <v>54</v>
      </c>
      <c r="N86" s="259">
        <f>'LK 08'!I4</f>
        <v>28.06325</v>
      </c>
      <c r="O86" s="260">
        <f t="shared" si="28"/>
        <v>54</v>
      </c>
      <c r="P86" s="260">
        <f t="shared" si="29"/>
        <v>188.50885000000002</v>
      </c>
      <c r="Q86" s="261">
        <f>'LK 08'!D4</f>
        <v>63</v>
      </c>
      <c r="R86" s="262">
        <f t="shared" ref="R86:R94" si="31">0.81*3</f>
        <v>2.4300000000000002</v>
      </c>
    </row>
    <row r="87" spans="2:18" x14ac:dyDescent="0.25">
      <c r="B87" s="254">
        <v>79</v>
      </c>
      <c r="C87" s="267" t="s">
        <v>307</v>
      </c>
      <c r="D87" s="256" t="str">
        <f t="shared" si="30"/>
        <v>LK.08.3</v>
      </c>
      <c r="E87" s="256" t="s">
        <v>756</v>
      </c>
      <c r="F87" s="257">
        <v>4</v>
      </c>
      <c r="G87" s="305"/>
      <c r="H87" s="258" t="s">
        <v>664</v>
      </c>
      <c r="I87" s="258" t="s">
        <v>665</v>
      </c>
      <c r="J87" s="258" t="s">
        <v>681</v>
      </c>
      <c r="K87" s="259">
        <f>'LK 08'!F5</f>
        <v>52.445599999999999</v>
      </c>
      <c r="L87" s="259">
        <f>'LK 08'!G5</f>
        <v>54</v>
      </c>
      <c r="M87" s="259">
        <f>'LK 08'!H5</f>
        <v>54</v>
      </c>
      <c r="N87" s="259">
        <f>'LK 08'!I5</f>
        <v>32.152500000000003</v>
      </c>
      <c r="O87" s="260">
        <f t="shared" si="28"/>
        <v>54</v>
      </c>
      <c r="P87" s="260">
        <f t="shared" si="29"/>
        <v>192.59810000000002</v>
      </c>
      <c r="Q87" s="261">
        <f>'LK 08'!D5</f>
        <v>63</v>
      </c>
      <c r="R87" s="262">
        <f t="shared" si="31"/>
        <v>2.4300000000000002</v>
      </c>
    </row>
    <row r="88" spans="2:18" x14ac:dyDescent="0.25">
      <c r="B88" s="254">
        <v>80</v>
      </c>
      <c r="C88" s="267" t="s">
        <v>308</v>
      </c>
      <c r="D88" s="256" t="str">
        <f t="shared" si="30"/>
        <v>LK.08.4</v>
      </c>
      <c r="E88" s="256" t="s">
        <v>749</v>
      </c>
      <c r="F88" s="257">
        <v>4</v>
      </c>
      <c r="G88" s="305"/>
      <c r="H88" s="258" t="s">
        <v>664</v>
      </c>
      <c r="I88" s="258" t="s">
        <v>662</v>
      </c>
      <c r="J88" s="258" t="s">
        <v>681</v>
      </c>
      <c r="K88" s="259">
        <f>'LK 08'!F6</f>
        <v>52.441099999999999</v>
      </c>
      <c r="L88" s="259">
        <f>'LK 08'!G6</f>
        <v>54</v>
      </c>
      <c r="M88" s="259">
        <f>'LK 08'!H6</f>
        <v>54</v>
      </c>
      <c r="N88" s="259">
        <f>'LK 08'!I6</f>
        <v>32.152500000000003</v>
      </c>
      <c r="O88" s="260">
        <f t="shared" si="28"/>
        <v>54</v>
      </c>
      <c r="P88" s="260">
        <f t="shared" si="29"/>
        <v>192.59360000000001</v>
      </c>
      <c r="Q88" s="261">
        <f>'LK 08'!D6</f>
        <v>63</v>
      </c>
      <c r="R88" s="262">
        <f t="shared" si="31"/>
        <v>2.4300000000000002</v>
      </c>
    </row>
    <row r="89" spans="2:18" x14ac:dyDescent="0.25">
      <c r="B89" s="254">
        <v>81</v>
      </c>
      <c r="C89" s="267" t="s">
        <v>309</v>
      </c>
      <c r="D89" s="256" t="str">
        <f t="shared" si="30"/>
        <v>LK.08.5</v>
      </c>
      <c r="E89" s="256" t="s">
        <v>757</v>
      </c>
      <c r="F89" s="257">
        <v>4</v>
      </c>
      <c r="G89" s="305"/>
      <c r="H89" s="258" t="s">
        <v>661</v>
      </c>
      <c r="I89" s="258" t="s">
        <v>662</v>
      </c>
      <c r="J89" s="258" t="s">
        <v>681</v>
      </c>
      <c r="K89" s="259">
        <f>'LK 08'!F7</f>
        <v>101.46774449999999</v>
      </c>
      <c r="L89" s="259">
        <f>'LK 08'!G7</f>
        <v>108.52450879999999</v>
      </c>
      <c r="M89" s="259">
        <f>'LK 08'!H7</f>
        <v>108.52450879999999</v>
      </c>
      <c r="N89" s="259">
        <f>'LK 08'!I7</f>
        <v>71.945699859999991</v>
      </c>
      <c r="O89" s="260">
        <f t="shared" si="28"/>
        <v>108.52450879999999</v>
      </c>
      <c r="P89" s="260">
        <f t="shared" si="29"/>
        <v>390.46246195999998</v>
      </c>
      <c r="Q89" s="261">
        <f>'LK 08'!D7</f>
        <v>128.84</v>
      </c>
      <c r="R89" s="262">
        <f t="shared" si="31"/>
        <v>2.4300000000000002</v>
      </c>
    </row>
    <row r="90" spans="2:18" x14ac:dyDescent="0.25">
      <c r="B90" s="254">
        <v>82</v>
      </c>
      <c r="C90" s="267" t="s">
        <v>310</v>
      </c>
      <c r="D90" s="256" t="str">
        <f t="shared" si="30"/>
        <v>LK.08.6</v>
      </c>
      <c r="E90" s="256" t="s">
        <v>758</v>
      </c>
      <c r="F90" s="257">
        <v>4</v>
      </c>
      <c r="G90" s="305" t="s">
        <v>1093</v>
      </c>
      <c r="H90" s="258" t="s">
        <v>661</v>
      </c>
      <c r="I90" s="258" t="s">
        <v>662</v>
      </c>
      <c r="J90" s="258" t="s">
        <v>663</v>
      </c>
      <c r="K90" s="259">
        <f>'LK 08'!F8</f>
        <v>93.84777124</v>
      </c>
      <c r="L90" s="259">
        <f>'LK 08'!G8</f>
        <v>100.9</v>
      </c>
      <c r="M90" s="259">
        <f>'LK 08'!H8</f>
        <v>100.9</v>
      </c>
      <c r="N90" s="259">
        <f>'LK 08'!I8</f>
        <v>65.223139369999998</v>
      </c>
      <c r="O90" s="260">
        <f t="shared" si="28"/>
        <v>100.9</v>
      </c>
      <c r="P90" s="260">
        <f t="shared" si="29"/>
        <v>360.87091061000001</v>
      </c>
      <c r="Q90" s="261">
        <f>'LK 08'!D8</f>
        <v>116.46</v>
      </c>
      <c r="R90" s="262">
        <f t="shared" si="31"/>
        <v>2.4300000000000002</v>
      </c>
    </row>
    <row r="91" spans="2:18" x14ac:dyDescent="0.25">
      <c r="B91" s="254">
        <v>83</v>
      </c>
      <c r="C91" s="267" t="s">
        <v>311</v>
      </c>
      <c r="D91" s="256" t="str">
        <f t="shared" si="30"/>
        <v>LK.08.7</v>
      </c>
      <c r="E91" s="256" t="s">
        <v>759</v>
      </c>
      <c r="F91" s="257">
        <v>4</v>
      </c>
      <c r="G91" s="305"/>
      <c r="H91" s="258" t="s">
        <v>664</v>
      </c>
      <c r="I91" s="258" t="s">
        <v>665</v>
      </c>
      <c r="J91" s="258" t="s">
        <v>663</v>
      </c>
      <c r="K91" s="259">
        <f>'LK 08'!F9</f>
        <v>68.186700000000002</v>
      </c>
      <c r="L91" s="259">
        <f>'LK 08'!G9</f>
        <v>70</v>
      </c>
      <c r="M91" s="259">
        <f>'LK 08'!H9</f>
        <v>70</v>
      </c>
      <c r="N91" s="259">
        <f>'LK 08'!I9</f>
        <v>41.475000000000001</v>
      </c>
      <c r="O91" s="260">
        <f t="shared" si="28"/>
        <v>70</v>
      </c>
      <c r="P91" s="260">
        <f t="shared" si="29"/>
        <v>249.6617</v>
      </c>
      <c r="Q91" s="261">
        <f>'LK 08'!D9</f>
        <v>79.8</v>
      </c>
      <c r="R91" s="262">
        <f t="shared" si="31"/>
        <v>2.4300000000000002</v>
      </c>
    </row>
    <row r="92" spans="2:18" x14ac:dyDescent="0.25">
      <c r="B92" s="254">
        <v>84</v>
      </c>
      <c r="C92" s="267" t="s">
        <v>312</v>
      </c>
      <c r="D92" s="256" t="str">
        <f t="shared" si="30"/>
        <v>LK.08.8</v>
      </c>
      <c r="E92" s="256" t="s">
        <v>760</v>
      </c>
      <c r="F92" s="257">
        <v>4</v>
      </c>
      <c r="G92" s="305"/>
      <c r="H92" s="258" t="s">
        <v>664</v>
      </c>
      <c r="I92" s="258" t="s">
        <v>665</v>
      </c>
      <c r="J92" s="258" t="s">
        <v>663</v>
      </c>
      <c r="K92" s="259">
        <f>'LK 08'!F10</f>
        <v>68.435794380000004</v>
      </c>
      <c r="L92" s="259">
        <f>'LK 08'!G10</f>
        <v>70</v>
      </c>
      <c r="M92" s="259">
        <f>'LK 08'!H10</f>
        <v>70</v>
      </c>
      <c r="N92" s="259">
        <f>'LK 08'!I10</f>
        <v>41.475000000000001</v>
      </c>
      <c r="O92" s="260">
        <f t="shared" si="28"/>
        <v>70</v>
      </c>
      <c r="P92" s="260">
        <f t="shared" si="29"/>
        <v>249.91079438</v>
      </c>
      <c r="Q92" s="261">
        <f>'LK 08'!D10</f>
        <v>79.8</v>
      </c>
      <c r="R92" s="262">
        <f t="shared" si="31"/>
        <v>2.4300000000000002</v>
      </c>
    </row>
    <row r="93" spans="2:18" x14ac:dyDescent="0.25">
      <c r="B93" s="254">
        <v>85</v>
      </c>
      <c r="C93" s="267" t="s">
        <v>313</v>
      </c>
      <c r="D93" s="256" t="str">
        <f t="shared" si="30"/>
        <v>LK.08.9</v>
      </c>
      <c r="E93" s="256" t="s">
        <v>761</v>
      </c>
      <c r="F93" s="257">
        <v>4</v>
      </c>
      <c r="G93" s="305"/>
      <c r="H93" s="258" t="s">
        <v>664</v>
      </c>
      <c r="I93" s="258" t="s">
        <v>665</v>
      </c>
      <c r="J93" s="258" t="s">
        <v>663</v>
      </c>
      <c r="K93" s="259">
        <f>'LK 08'!F11</f>
        <v>68.195599999999999</v>
      </c>
      <c r="L93" s="259">
        <f>'LK 08'!G11</f>
        <v>70</v>
      </c>
      <c r="M93" s="259">
        <f>'LK 08'!H11</f>
        <v>70</v>
      </c>
      <c r="N93" s="259">
        <f>'LK 08'!I11</f>
        <v>36.910625000000003</v>
      </c>
      <c r="O93" s="260">
        <f t="shared" si="28"/>
        <v>70</v>
      </c>
      <c r="P93" s="260">
        <f t="shared" si="29"/>
        <v>245.10622500000002</v>
      </c>
      <c r="Q93" s="261">
        <f>'LK 08'!D11</f>
        <v>79.8</v>
      </c>
      <c r="R93" s="262">
        <f t="shared" si="31"/>
        <v>2.4300000000000002</v>
      </c>
    </row>
    <row r="94" spans="2:18" x14ac:dyDescent="0.25">
      <c r="B94" s="254">
        <v>86</v>
      </c>
      <c r="C94" s="267" t="s">
        <v>314</v>
      </c>
      <c r="D94" s="256" t="str">
        <f t="shared" si="30"/>
        <v>LK.08.10</v>
      </c>
      <c r="E94" s="256" t="s">
        <v>762</v>
      </c>
      <c r="F94" s="257">
        <v>4</v>
      </c>
      <c r="G94" s="305"/>
      <c r="H94" s="258" t="s">
        <v>661</v>
      </c>
      <c r="I94" s="258" t="s">
        <v>662</v>
      </c>
      <c r="J94" s="258" t="s">
        <v>663</v>
      </c>
      <c r="K94" s="259">
        <f>'LK 08'!F12</f>
        <v>68.416749999999993</v>
      </c>
      <c r="L94" s="259">
        <f>'LK 08'!G12</f>
        <v>70</v>
      </c>
      <c r="M94" s="259">
        <f>'LK 08'!H12</f>
        <v>70</v>
      </c>
      <c r="N94" s="259">
        <f>'LK 08'!I12</f>
        <v>36.725000000000001</v>
      </c>
      <c r="O94" s="260">
        <f t="shared" si="28"/>
        <v>70</v>
      </c>
      <c r="P94" s="260">
        <f t="shared" si="29"/>
        <v>245.14174999999997</v>
      </c>
      <c r="Q94" s="261">
        <f>'LK 08'!D12</f>
        <v>111.73</v>
      </c>
      <c r="R94" s="262">
        <f t="shared" si="31"/>
        <v>2.4300000000000002</v>
      </c>
    </row>
    <row r="95" spans="2:18" x14ac:dyDescent="0.25">
      <c r="B95" s="254">
        <v>87</v>
      </c>
      <c r="C95" s="267" t="s">
        <v>315</v>
      </c>
      <c r="D95" s="256" t="str">
        <f>+C95</f>
        <v>LK.09.1</v>
      </c>
      <c r="E95" s="256" t="s">
        <v>763</v>
      </c>
      <c r="F95" s="257">
        <v>4</v>
      </c>
      <c r="G95" s="305" t="s">
        <v>1094</v>
      </c>
      <c r="H95" s="258" t="s">
        <v>661</v>
      </c>
      <c r="I95" s="258" t="s">
        <v>662</v>
      </c>
      <c r="J95" s="258" t="s">
        <v>681</v>
      </c>
      <c r="K95" s="259">
        <f>'LK 09'!F3</f>
        <v>84.76316946</v>
      </c>
      <c r="L95" s="259">
        <f>'LK 09'!G3</f>
        <v>91.516409280000005</v>
      </c>
      <c r="M95" s="259">
        <f>'LK 09'!H3</f>
        <v>87.743620640000003</v>
      </c>
      <c r="N95" s="259">
        <f>'LK 09'!I3</f>
        <v>58.7</v>
      </c>
      <c r="O95" s="260">
        <f t="shared" ref="O95:O105" si="32">+MAX(K95:N95)</f>
        <v>91.516409280000005</v>
      </c>
      <c r="P95" s="260">
        <f t="shared" ref="P95:P105" si="33">+SUM(K95:N95)</f>
        <v>322.72319937999998</v>
      </c>
      <c r="Q95" s="261">
        <f>'LK 09'!D3</f>
        <v>107.24</v>
      </c>
      <c r="R95" s="262">
        <f>0.81*3</f>
        <v>2.4300000000000002</v>
      </c>
    </row>
    <row r="96" spans="2:18" x14ac:dyDescent="0.25">
      <c r="B96" s="254">
        <v>88</v>
      </c>
      <c r="C96" s="267" t="s">
        <v>316</v>
      </c>
      <c r="D96" s="256" t="str">
        <f t="shared" ref="D96:D105" si="34">+C96</f>
        <v>LK.09.2</v>
      </c>
      <c r="E96" s="256" t="s">
        <v>764</v>
      </c>
      <c r="F96" s="257">
        <v>4</v>
      </c>
      <c r="G96" s="305"/>
      <c r="H96" s="258" t="s">
        <v>664</v>
      </c>
      <c r="I96" s="258" t="s">
        <v>665</v>
      </c>
      <c r="J96" s="258" t="s">
        <v>681</v>
      </c>
      <c r="K96" s="259">
        <f>'LK 09'!F4</f>
        <v>75.691100000000006</v>
      </c>
      <c r="L96" s="259">
        <f>'LK 09'!G4</f>
        <v>78</v>
      </c>
      <c r="M96" s="259">
        <f>'LK 09'!H4</f>
        <v>78</v>
      </c>
      <c r="N96" s="259">
        <f>'LK 09'!I4</f>
        <v>46.75</v>
      </c>
      <c r="O96" s="260">
        <f t="shared" si="32"/>
        <v>78</v>
      </c>
      <c r="P96" s="260">
        <f t="shared" si="33"/>
        <v>278.44110000000001</v>
      </c>
      <c r="Q96" s="261">
        <f>'LK 09'!D4</f>
        <v>90</v>
      </c>
      <c r="R96" s="262">
        <f t="shared" ref="R96:R105" si="35">0.81*3</f>
        <v>2.4300000000000002</v>
      </c>
    </row>
    <row r="97" spans="2:18" x14ac:dyDescent="0.25">
      <c r="B97" s="254">
        <v>89</v>
      </c>
      <c r="C97" s="267" t="s">
        <v>317</v>
      </c>
      <c r="D97" s="256" t="str">
        <f t="shared" si="34"/>
        <v>LK.09.3</v>
      </c>
      <c r="E97" s="256" t="s">
        <v>765</v>
      </c>
      <c r="F97" s="257">
        <v>4</v>
      </c>
      <c r="G97" s="305"/>
      <c r="H97" s="258" t="s">
        <v>664</v>
      </c>
      <c r="I97" s="258" t="s">
        <v>665</v>
      </c>
      <c r="J97" s="258" t="s">
        <v>681</v>
      </c>
      <c r="K97" s="259">
        <f>'LK 09'!F5</f>
        <v>75.922650000000004</v>
      </c>
      <c r="L97" s="259">
        <f>'LK 09'!G5</f>
        <v>78</v>
      </c>
      <c r="M97" s="259">
        <f>'LK 09'!H5</f>
        <v>78</v>
      </c>
      <c r="N97" s="259">
        <f>'LK 09'!I5</f>
        <v>46.75</v>
      </c>
      <c r="O97" s="260">
        <f t="shared" si="32"/>
        <v>78</v>
      </c>
      <c r="P97" s="260">
        <f t="shared" si="33"/>
        <v>278.67264999999998</v>
      </c>
      <c r="Q97" s="261">
        <f>'LK 09'!D5</f>
        <v>90</v>
      </c>
      <c r="R97" s="262">
        <f t="shared" si="35"/>
        <v>2.4300000000000002</v>
      </c>
    </row>
    <row r="98" spans="2:18" x14ac:dyDescent="0.25">
      <c r="B98" s="254">
        <v>90</v>
      </c>
      <c r="C98" s="267" t="s">
        <v>318</v>
      </c>
      <c r="D98" s="256" t="str">
        <f t="shared" si="34"/>
        <v>LK.09.4</v>
      </c>
      <c r="E98" s="256" t="s">
        <v>766</v>
      </c>
      <c r="F98" s="257">
        <v>4</v>
      </c>
      <c r="G98" s="305"/>
      <c r="H98" s="258" t="s">
        <v>664</v>
      </c>
      <c r="I98" s="258" t="s">
        <v>662</v>
      </c>
      <c r="J98" s="258" t="s">
        <v>681</v>
      </c>
      <c r="K98" s="259">
        <f>'LK 09'!F6</f>
        <v>75.695599999999999</v>
      </c>
      <c r="L98" s="259">
        <f>'LK 09'!G6</f>
        <v>78</v>
      </c>
      <c r="M98" s="259">
        <f>'LK 09'!H6</f>
        <v>78</v>
      </c>
      <c r="N98" s="259">
        <f>'LK 09'!I6</f>
        <v>41.255625000000002</v>
      </c>
      <c r="O98" s="260">
        <f t="shared" si="32"/>
        <v>78</v>
      </c>
      <c r="P98" s="260">
        <f t="shared" si="33"/>
        <v>272.95122500000002</v>
      </c>
      <c r="Q98" s="261">
        <f>'LK 09'!D6</f>
        <v>90</v>
      </c>
      <c r="R98" s="262">
        <f t="shared" si="35"/>
        <v>2.4300000000000002</v>
      </c>
    </row>
    <row r="99" spans="2:18" x14ac:dyDescent="0.25">
      <c r="B99" s="254">
        <v>91</v>
      </c>
      <c r="C99" s="267" t="s">
        <v>319</v>
      </c>
      <c r="D99" s="256" t="str">
        <f t="shared" si="34"/>
        <v>LK.09.5</v>
      </c>
      <c r="E99" s="256" t="s">
        <v>767</v>
      </c>
      <c r="F99" s="257">
        <v>4</v>
      </c>
      <c r="G99" s="305"/>
      <c r="H99" s="258" t="s">
        <v>661</v>
      </c>
      <c r="I99" s="258" t="s">
        <v>662</v>
      </c>
      <c r="J99" s="258" t="s">
        <v>681</v>
      </c>
      <c r="K99" s="259">
        <f>'LK 09'!F7</f>
        <v>75.916749999999993</v>
      </c>
      <c r="L99" s="259">
        <f>'LK 09'!G7</f>
        <v>78</v>
      </c>
      <c r="M99" s="259">
        <f>'LK 09'!H7</f>
        <v>78</v>
      </c>
      <c r="N99" s="259">
        <f>'LK 09'!I7</f>
        <v>41.07</v>
      </c>
      <c r="O99" s="260">
        <f t="shared" si="32"/>
        <v>78</v>
      </c>
      <c r="P99" s="260">
        <f t="shared" si="33"/>
        <v>272.98674999999997</v>
      </c>
      <c r="Q99" s="261">
        <f>'LK 09'!D7</f>
        <v>120</v>
      </c>
      <c r="R99" s="262">
        <f t="shared" si="35"/>
        <v>2.4300000000000002</v>
      </c>
    </row>
    <row r="100" spans="2:18" x14ac:dyDescent="0.25">
      <c r="B100" s="254">
        <v>92</v>
      </c>
      <c r="C100" s="267" t="s">
        <v>320</v>
      </c>
      <c r="D100" s="256" t="str">
        <f t="shared" si="34"/>
        <v>LK.09.6</v>
      </c>
      <c r="E100" s="256" t="s">
        <v>769</v>
      </c>
      <c r="F100" s="257">
        <v>4</v>
      </c>
      <c r="G100" s="305" t="s">
        <v>1095</v>
      </c>
      <c r="H100" s="258" t="s">
        <v>661</v>
      </c>
      <c r="I100" s="258" t="s">
        <v>662</v>
      </c>
      <c r="J100" s="258" t="s">
        <v>663</v>
      </c>
      <c r="K100" s="259">
        <f>'LK 09'!F8</f>
        <v>63.41675</v>
      </c>
      <c r="L100" s="259">
        <f>'LK 09'!G8</f>
        <v>65</v>
      </c>
      <c r="M100" s="259">
        <f>'LK 09'!H8</f>
        <v>65</v>
      </c>
      <c r="N100" s="259">
        <f>'LK 09'!I8</f>
        <v>34.225000000000001</v>
      </c>
      <c r="O100" s="260">
        <f t="shared" si="32"/>
        <v>65</v>
      </c>
      <c r="P100" s="260">
        <f t="shared" si="33"/>
        <v>227.64175</v>
      </c>
      <c r="Q100" s="261">
        <f>'LK 09'!D8</f>
        <v>105</v>
      </c>
      <c r="R100" s="262">
        <f t="shared" si="35"/>
        <v>2.4300000000000002</v>
      </c>
    </row>
    <row r="101" spans="2:18" x14ac:dyDescent="0.25">
      <c r="B101" s="254">
        <v>93</v>
      </c>
      <c r="C101" s="267" t="s">
        <v>321</v>
      </c>
      <c r="D101" s="256" t="str">
        <f t="shared" si="34"/>
        <v>LK.09.7</v>
      </c>
      <c r="E101" s="256" t="s">
        <v>771</v>
      </c>
      <c r="F101" s="257">
        <v>4</v>
      </c>
      <c r="G101" s="305"/>
      <c r="H101" s="258" t="s">
        <v>664</v>
      </c>
      <c r="I101" s="258" t="s">
        <v>665</v>
      </c>
      <c r="J101" s="258" t="s">
        <v>663</v>
      </c>
      <c r="K101" s="259">
        <f>'LK 09'!F9</f>
        <v>63.195599999999999</v>
      </c>
      <c r="L101" s="259">
        <f>'LK 09'!G9</f>
        <v>65</v>
      </c>
      <c r="M101" s="259">
        <f>'LK 09'!H9</f>
        <v>65</v>
      </c>
      <c r="N101" s="259">
        <f>'LK 09'!I9</f>
        <v>34.419750000000001</v>
      </c>
      <c r="O101" s="260">
        <f t="shared" si="32"/>
        <v>65</v>
      </c>
      <c r="P101" s="260">
        <f t="shared" si="33"/>
        <v>227.61535000000001</v>
      </c>
      <c r="Q101" s="261">
        <f>'LK 09'!D9</f>
        <v>75</v>
      </c>
      <c r="R101" s="262">
        <f t="shared" si="35"/>
        <v>2.4300000000000002</v>
      </c>
    </row>
    <row r="102" spans="2:18" x14ac:dyDescent="0.25">
      <c r="B102" s="254">
        <v>94</v>
      </c>
      <c r="C102" s="267" t="s">
        <v>322</v>
      </c>
      <c r="D102" s="256" t="str">
        <f t="shared" si="34"/>
        <v>LK.09.8</v>
      </c>
      <c r="E102" s="256" t="s">
        <v>772</v>
      </c>
      <c r="F102" s="257">
        <v>4</v>
      </c>
      <c r="G102" s="305"/>
      <c r="H102" s="258" t="s">
        <v>664</v>
      </c>
      <c r="I102" s="258" t="s">
        <v>665</v>
      </c>
      <c r="J102" s="258" t="s">
        <v>663</v>
      </c>
      <c r="K102" s="259">
        <f>'LK 09'!F10</f>
        <v>63.195599999999999</v>
      </c>
      <c r="L102" s="259">
        <f>'LK 09'!G10</f>
        <v>65</v>
      </c>
      <c r="M102" s="259">
        <f>'LK 09'!H10</f>
        <v>65</v>
      </c>
      <c r="N102" s="259">
        <f>'LK 09'!I10</f>
        <v>38.975000000000001</v>
      </c>
      <c r="O102" s="260">
        <f t="shared" si="32"/>
        <v>65</v>
      </c>
      <c r="P102" s="260">
        <f t="shared" si="33"/>
        <v>232.17060000000001</v>
      </c>
      <c r="Q102" s="261">
        <f>'LK 09'!D10</f>
        <v>75</v>
      </c>
      <c r="R102" s="262">
        <f t="shared" si="35"/>
        <v>2.4300000000000002</v>
      </c>
    </row>
    <row r="103" spans="2:18" x14ac:dyDescent="0.25">
      <c r="B103" s="254">
        <v>95</v>
      </c>
      <c r="C103" s="267" t="s">
        <v>323</v>
      </c>
      <c r="D103" s="256" t="str">
        <f t="shared" si="34"/>
        <v>LK.09.9</v>
      </c>
      <c r="E103" s="256" t="s">
        <v>773</v>
      </c>
      <c r="F103" s="257">
        <v>4</v>
      </c>
      <c r="G103" s="305"/>
      <c r="H103" s="258" t="s">
        <v>664</v>
      </c>
      <c r="I103" s="258" t="s">
        <v>665</v>
      </c>
      <c r="J103" s="258" t="s">
        <v>663</v>
      </c>
      <c r="K103" s="259">
        <f>'LK 09'!F11</f>
        <v>63.195599999999999</v>
      </c>
      <c r="L103" s="259">
        <f>'LK 09'!G11</f>
        <v>65</v>
      </c>
      <c r="M103" s="259">
        <f>'LK 09'!H11</f>
        <v>65</v>
      </c>
      <c r="N103" s="259">
        <f>'LK 09'!I11</f>
        <v>38.975000000000001</v>
      </c>
      <c r="O103" s="260">
        <f t="shared" si="32"/>
        <v>65</v>
      </c>
      <c r="P103" s="260">
        <f t="shared" si="33"/>
        <v>232.17060000000001</v>
      </c>
      <c r="Q103" s="261">
        <f>'LK 09'!D11</f>
        <v>75</v>
      </c>
      <c r="R103" s="262">
        <f t="shared" si="35"/>
        <v>2.4300000000000002</v>
      </c>
    </row>
    <row r="104" spans="2:18" x14ac:dyDescent="0.25">
      <c r="B104" s="254">
        <v>96</v>
      </c>
      <c r="C104" s="267" t="s">
        <v>324</v>
      </c>
      <c r="D104" s="256" t="str">
        <f t="shared" si="34"/>
        <v>LK.09.10</v>
      </c>
      <c r="E104" s="256" t="s">
        <v>774</v>
      </c>
      <c r="F104" s="257">
        <v>4</v>
      </c>
      <c r="G104" s="305"/>
      <c r="H104" s="258" t="s">
        <v>664</v>
      </c>
      <c r="I104" s="258" t="s">
        <v>662</v>
      </c>
      <c r="J104" s="258" t="s">
        <v>663</v>
      </c>
      <c r="K104" s="259">
        <f>'LK 09'!F12</f>
        <v>63.195599999999999</v>
      </c>
      <c r="L104" s="259">
        <f>'LK 09'!G12</f>
        <v>65</v>
      </c>
      <c r="M104" s="259">
        <f>'LK 09'!H12</f>
        <v>65</v>
      </c>
      <c r="N104" s="259">
        <f>'LK 09'!I12</f>
        <v>34.4</v>
      </c>
      <c r="O104" s="260">
        <f t="shared" si="32"/>
        <v>65</v>
      </c>
      <c r="P104" s="260">
        <f t="shared" si="33"/>
        <v>227.59560000000002</v>
      </c>
      <c r="Q104" s="261">
        <f>'LK 09'!D12</f>
        <v>75</v>
      </c>
      <c r="R104" s="262">
        <f t="shared" si="35"/>
        <v>2.4300000000000002</v>
      </c>
    </row>
    <row r="105" spans="2:18" x14ac:dyDescent="0.25">
      <c r="B105" s="254">
        <v>97</v>
      </c>
      <c r="C105" s="267" t="s">
        <v>325</v>
      </c>
      <c r="D105" s="256" t="str">
        <f t="shared" si="34"/>
        <v>LK.09.11</v>
      </c>
      <c r="E105" s="256" t="s">
        <v>736</v>
      </c>
      <c r="F105" s="257">
        <v>4</v>
      </c>
      <c r="G105" s="305"/>
      <c r="H105" s="258" t="s">
        <v>661</v>
      </c>
      <c r="I105" s="258" t="s">
        <v>662</v>
      </c>
      <c r="J105" s="258" t="s">
        <v>663</v>
      </c>
      <c r="K105" s="259">
        <f>'LK 09'!F13</f>
        <v>72.394625349999998</v>
      </c>
      <c r="L105" s="259">
        <f>'LK 09'!G13</f>
        <v>78.589321200000001</v>
      </c>
      <c r="M105" s="259">
        <f>'LK 09'!H13</f>
        <v>78.589321200000001</v>
      </c>
      <c r="N105" s="259">
        <f>'LK 09'!I13</f>
        <v>49.160103040000003</v>
      </c>
      <c r="O105" s="260">
        <f t="shared" si="32"/>
        <v>78.589321200000001</v>
      </c>
      <c r="P105" s="260">
        <f t="shared" si="33"/>
        <v>278.73337078999998</v>
      </c>
      <c r="Q105" s="261">
        <f>'LK 09'!D13</f>
        <v>92.47</v>
      </c>
      <c r="R105" s="262">
        <f t="shared" si="35"/>
        <v>2.4300000000000002</v>
      </c>
    </row>
    <row r="106" spans="2:18" x14ac:dyDescent="0.25">
      <c r="B106" s="254">
        <v>98</v>
      </c>
      <c r="C106" s="267" t="s">
        <v>326</v>
      </c>
      <c r="D106" s="256" t="str">
        <f>+C106</f>
        <v>LK.10.1</v>
      </c>
      <c r="E106" s="256" t="s">
        <v>775</v>
      </c>
      <c r="F106" s="257">
        <v>4</v>
      </c>
      <c r="G106" s="305" t="s">
        <v>1096</v>
      </c>
      <c r="H106" s="258" t="s">
        <v>661</v>
      </c>
      <c r="I106" s="258" t="s">
        <v>662</v>
      </c>
      <c r="J106" s="258" t="s">
        <v>681</v>
      </c>
      <c r="K106" s="259">
        <f>'LK 10'!F3</f>
        <v>93.862747650000003</v>
      </c>
      <c r="L106" s="259">
        <f>'LK 10'!G3</f>
        <v>100.9</v>
      </c>
      <c r="M106" s="259">
        <f>'LK 10'!H3</f>
        <v>100.9</v>
      </c>
      <c r="N106" s="259">
        <f>'LK 10'!I3</f>
        <v>65.223629549999998</v>
      </c>
      <c r="O106" s="260">
        <f t="shared" ref="O106:O117" si="36">+MAX(K106:N106)</f>
        <v>100.9</v>
      </c>
      <c r="P106" s="260">
        <f t="shared" ref="P106:P117" si="37">+SUM(K106:N106)</f>
        <v>360.88637720000003</v>
      </c>
      <c r="Q106" s="261">
        <f>'LK 10'!D3</f>
        <v>113.93</v>
      </c>
      <c r="R106" s="262">
        <f>0.81*3</f>
        <v>2.4300000000000002</v>
      </c>
    </row>
    <row r="107" spans="2:18" x14ac:dyDescent="0.25">
      <c r="B107" s="254">
        <v>99</v>
      </c>
      <c r="C107" s="267" t="s">
        <v>327</v>
      </c>
      <c r="D107" s="256" t="str">
        <f t="shared" ref="D107:D117" si="38">+C107</f>
        <v>LK.10.2</v>
      </c>
      <c r="E107" s="256" t="s">
        <v>776</v>
      </c>
      <c r="F107" s="257">
        <v>4</v>
      </c>
      <c r="G107" s="305"/>
      <c r="H107" s="258" t="s">
        <v>664</v>
      </c>
      <c r="I107" s="258" t="s">
        <v>665</v>
      </c>
      <c r="J107" s="258" t="s">
        <v>681</v>
      </c>
      <c r="K107" s="259">
        <f>'LK 10'!F4</f>
        <v>68.195599999999999</v>
      </c>
      <c r="L107" s="259">
        <f>'LK 10'!G4</f>
        <v>70</v>
      </c>
      <c r="M107" s="259">
        <f>'LK 10'!H4</f>
        <v>70</v>
      </c>
      <c r="N107" s="259">
        <f>'LK 10'!I4</f>
        <v>41.475000000000001</v>
      </c>
      <c r="O107" s="260">
        <f t="shared" si="36"/>
        <v>70</v>
      </c>
      <c r="P107" s="260">
        <f t="shared" si="37"/>
        <v>249.67060000000001</v>
      </c>
      <c r="Q107" s="261">
        <f>'LK 10'!D4</f>
        <v>80</v>
      </c>
      <c r="R107" s="262">
        <f t="shared" ref="R107:R117" si="39">0.81*3</f>
        <v>2.4300000000000002</v>
      </c>
    </row>
    <row r="108" spans="2:18" x14ac:dyDescent="0.25">
      <c r="B108" s="254">
        <v>100</v>
      </c>
      <c r="C108" s="267" t="s">
        <v>328</v>
      </c>
      <c r="D108" s="256" t="str">
        <f t="shared" si="38"/>
        <v>LK.10.3</v>
      </c>
      <c r="E108" s="256" t="s">
        <v>777</v>
      </c>
      <c r="F108" s="257">
        <v>4</v>
      </c>
      <c r="G108" s="305"/>
      <c r="H108" s="258" t="s">
        <v>664</v>
      </c>
      <c r="I108" s="258" t="s">
        <v>665</v>
      </c>
      <c r="J108" s="258" t="s">
        <v>681</v>
      </c>
      <c r="K108" s="259">
        <f>'LK 10'!F5</f>
        <v>68.195599999999999</v>
      </c>
      <c r="L108" s="259">
        <f>'LK 10'!G5</f>
        <v>70</v>
      </c>
      <c r="M108" s="259">
        <f>'LK 10'!H5</f>
        <v>70</v>
      </c>
      <c r="N108" s="259">
        <f>'LK 10'!I5</f>
        <v>41.475000000000001</v>
      </c>
      <c r="O108" s="260">
        <f t="shared" si="36"/>
        <v>70</v>
      </c>
      <c r="P108" s="260">
        <f t="shared" si="37"/>
        <v>249.67060000000001</v>
      </c>
      <c r="Q108" s="261">
        <f>'LK 10'!D5</f>
        <v>80</v>
      </c>
      <c r="R108" s="262">
        <f t="shared" si="39"/>
        <v>2.4300000000000002</v>
      </c>
    </row>
    <row r="109" spans="2:18" x14ac:dyDescent="0.25">
      <c r="B109" s="254">
        <v>101</v>
      </c>
      <c r="C109" s="267" t="s">
        <v>329</v>
      </c>
      <c r="D109" s="256" t="str">
        <f t="shared" si="38"/>
        <v>LK.10.4</v>
      </c>
      <c r="E109" s="256" t="s">
        <v>770</v>
      </c>
      <c r="F109" s="257">
        <v>4</v>
      </c>
      <c r="G109" s="305"/>
      <c r="H109" s="258" t="s">
        <v>664</v>
      </c>
      <c r="I109" s="258" t="s">
        <v>662</v>
      </c>
      <c r="J109" s="258" t="s">
        <v>681</v>
      </c>
      <c r="K109" s="259">
        <f>'LK 10'!F6</f>
        <v>68.195599999999999</v>
      </c>
      <c r="L109" s="259">
        <f>'LK 10'!G6</f>
        <v>70</v>
      </c>
      <c r="M109" s="259">
        <f>'LK 10'!H6</f>
        <v>70</v>
      </c>
      <c r="N109" s="259">
        <f>'LK 10'!I6</f>
        <v>36.910625000000003</v>
      </c>
      <c r="O109" s="260">
        <f t="shared" si="36"/>
        <v>70</v>
      </c>
      <c r="P109" s="260">
        <f t="shared" si="37"/>
        <v>245.10622500000002</v>
      </c>
      <c r="Q109" s="261">
        <f>'LK 10'!D6</f>
        <v>80</v>
      </c>
      <c r="R109" s="262">
        <f t="shared" si="39"/>
        <v>2.4300000000000002</v>
      </c>
    </row>
    <row r="110" spans="2:18" x14ac:dyDescent="0.25">
      <c r="B110" s="254">
        <v>102</v>
      </c>
      <c r="C110" s="267" t="s">
        <v>330</v>
      </c>
      <c r="D110" s="256" t="str">
        <f t="shared" si="38"/>
        <v>LK.10.5</v>
      </c>
      <c r="E110" s="256" t="s">
        <v>778</v>
      </c>
      <c r="F110" s="257">
        <v>4</v>
      </c>
      <c r="G110" s="305"/>
      <c r="H110" s="258" t="s">
        <v>664</v>
      </c>
      <c r="I110" s="258" t="s">
        <v>683</v>
      </c>
      <c r="J110" s="258" t="s">
        <v>681</v>
      </c>
      <c r="K110" s="259">
        <f>'LK 10'!F7</f>
        <v>68.195599999999999</v>
      </c>
      <c r="L110" s="259">
        <f>'LK 10'!G7</f>
        <v>70</v>
      </c>
      <c r="M110" s="259">
        <f>'LK 10'!H7</f>
        <v>70</v>
      </c>
      <c r="N110" s="259">
        <f>'LK 10'!I7</f>
        <v>36.725000000000001</v>
      </c>
      <c r="O110" s="260">
        <f t="shared" si="36"/>
        <v>70</v>
      </c>
      <c r="P110" s="260">
        <f t="shared" si="37"/>
        <v>244.92060000000001</v>
      </c>
      <c r="Q110" s="261">
        <f>'LK 10'!D7</f>
        <v>80</v>
      </c>
      <c r="R110" s="262">
        <f t="shared" si="39"/>
        <v>2.4300000000000002</v>
      </c>
    </row>
    <row r="111" spans="2:18" x14ac:dyDescent="0.25">
      <c r="B111" s="254">
        <v>103</v>
      </c>
      <c r="C111" s="267" t="s">
        <v>331</v>
      </c>
      <c r="D111" s="256" t="str">
        <f t="shared" si="38"/>
        <v>LK.10.6</v>
      </c>
      <c r="E111" s="256" t="s">
        <v>779</v>
      </c>
      <c r="F111" s="257">
        <v>4</v>
      </c>
      <c r="G111" s="305"/>
      <c r="H111" s="258" t="s">
        <v>661</v>
      </c>
      <c r="I111" s="258" t="s">
        <v>662</v>
      </c>
      <c r="J111" s="258" t="s">
        <v>681</v>
      </c>
      <c r="K111" s="259">
        <f>'LK 10'!F8</f>
        <v>68.415499999999994</v>
      </c>
      <c r="L111" s="259">
        <f>'LK 10'!G8</f>
        <v>70</v>
      </c>
      <c r="M111" s="259">
        <f>'LK 10'!H8</f>
        <v>70</v>
      </c>
      <c r="N111" s="259">
        <f>'LK 10'!I8</f>
        <v>36.725000000000001</v>
      </c>
      <c r="O111" s="260">
        <f t="shared" si="36"/>
        <v>70</v>
      </c>
      <c r="P111" s="260">
        <f t="shared" si="37"/>
        <v>245.1405</v>
      </c>
      <c r="Q111" s="261">
        <f>'LK 10'!D8</f>
        <v>112</v>
      </c>
      <c r="R111" s="262">
        <f t="shared" si="39"/>
        <v>2.4300000000000002</v>
      </c>
    </row>
    <row r="112" spans="2:18" x14ac:dyDescent="0.25">
      <c r="B112" s="254">
        <v>104</v>
      </c>
      <c r="C112" s="267" t="s">
        <v>332</v>
      </c>
      <c r="D112" s="256" t="str">
        <f t="shared" si="38"/>
        <v>LK.10.7</v>
      </c>
      <c r="E112" s="256" t="s">
        <v>781</v>
      </c>
      <c r="F112" s="257">
        <v>4</v>
      </c>
      <c r="G112" s="305" t="s">
        <v>1097</v>
      </c>
      <c r="H112" s="258" t="s">
        <v>661</v>
      </c>
      <c r="I112" s="258" t="s">
        <v>662</v>
      </c>
      <c r="J112" s="258" t="s">
        <v>663</v>
      </c>
      <c r="K112" s="259">
        <f>'LK 10'!F9</f>
        <v>52.66675</v>
      </c>
      <c r="L112" s="259">
        <f>'LK 10'!G9</f>
        <v>54</v>
      </c>
      <c r="M112" s="259">
        <f>'LK 10'!H9</f>
        <v>54</v>
      </c>
      <c r="N112" s="259">
        <f>'LK 10'!I9</f>
        <v>27.855</v>
      </c>
      <c r="O112" s="260">
        <f t="shared" si="36"/>
        <v>54</v>
      </c>
      <c r="P112" s="260">
        <f t="shared" si="37"/>
        <v>188.52175</v>
      </c>
      <c r="Q112" s="261">
        <f>'LK 10'!D9</f>
        <v>91</v>
      </c>
      <c r="R112" s="262">
        <f t="shared" si="39"/>
        <v>2.4300000000000002</v>
      </c>
    </row>
    <row r="113" spans="2:18" x14ac:dyDescent="0.25">
      <c r="B113" s="254">
        <v>105</v>
      </c>
      <c r="C113" s="267" t="s">
        <v>333</v>
      </c>
      <c r="D113" s="256" t="str">
        <f t="shared" si="38"/>
        <v>LK.10.8</v>
      </c>
      <c r="E113" s="256" t="s">
        <v>783</v>
      </c>
      <c r="F113" s="257">
        <v>4</v>
      </c>
      <c r="G113" s="305"/>
      <c r="H113" s="258" t="s">
        <v>664</v>
      </c>
      <c r="I113" s="258" t="s">
        <v>665</v>
      </c>
      <c r="J113" s="258" t="s">
        <v>663</v>
      </c>
      <c r="K113" s="259">
        <f>'LK 10'!F10</f>
        <v>52.445599999999999</v>
      </c>
      <c r="L113" s="259">
        <f>'LK 10'!G10</f>
        <v>54</v>
      </c>
      <c r="M113" s="259">
        <f>'LK 10'!H10</f>
        <v>54</v>
      </c>
      <c r="N113" s="259">
        <f>'LK 10'!I10</f>
        <v>28.063124999999999</v>
      </c>
      <c r="O113" s="260">
        <f t="shared" si="36"/>
        <v>54</v>
      </c>
      <c r="P113" s="260">
        <f t="shared" si="37"/>
        <v>188.50872500000003</v>
      </c>
      <c r="Q113" s="261">
        <f>'LK 10'!D10</f>
        <v>63</v>
      </c>
      <c r="R113" s="262">
        <f t="shared" si="39"/>
        <v>2.4300000000000002</v>
      </c>
    </row>
    <row r="114" spans="2:18" x14ac:dyDescent="0.25">
      <c r="B114" s="254">
        <v>106</v>
      </c>
      <c r="C114" s="267" t="s">
        <v>334</v>
      </c>
      <c r="D114" s="256" t="str">
        <f t="shared" si="38"/>
        <v>LK.10.9</v>
      </c>
      <c r="E114" s="256" t="s">
        <v>784</v>
      </c>
      <c r="F114" s="257">
        <v>4</v>
      </c>
      <c r="G114" s="305"/>
      <c r="H114" s="258" t="s">
        <v>664</v>
      </c>
      <c r="I114" s="258" t="s">
        <v>665</v>
      </c>
      <c r="J114" s="258" t="s">
        <v>663</v>
      </c>
      <c r="K114" s="259">
        <f>'LK 10'!F11</f>
        <v>52.445599999999999</v>
      </c>
      <c r="L114" s="259">
        <f>'LK 10'!G11</f>
        <v>54</v>
      </c>
      <c r="M114" s="259">
        <f>'LK 10'!H11</f>
        <v>54</v>
      </c>
      <c r="N114" s="259">
        <f>'LK 10'!I11</f>
        <v>32.152500000000003</v>
      </c>
      <c r="O114" s="260">
        <f t="shared" si="36"/>
        <v>54</v>
      </c>
      <c r="P114" s="260">
        <f t="shared" si="37"/>
        <v>192.59810000000002</v>
      </c>
      <c r="Q114" s="261">
        <f>'LK 10'!D11</f>
        <v>63</v>
      </c>
      <c r="R114" s="262">
        <f t="shared" si="39"/>
        <v>2.4300000000000002</v>
      </c>
    </row>
    <row r="115" spans="2:18" x14ac:dyDescent="0.25">
      <c r="B115" s="254">
        <v>107</v>
      </c>
      <c r="C115" s="267" t="s">
        <v>335</v>
      </c>
      <c r="D115" s="256" t="str">
        <f t="shared" si="38"/>
        <v>LK.10.10</v>
      </c>
      <c r="E115" s="256" t="s">
        <v>785</v>
      </c>
      <c r="F115" s="257">
        <v>4</v>
      </c>
      <c r="G115" s="305"/>
      <c r="H115" s="258" t="s">
        <v>664</v>
      </c>
      <c r="I115" s="258" t="s">
        <v>665</v>
      </c>
      <c r="J115" s="258" t="s">
        <v>663</v>
      </c>
      <c r="K115" s="259">
        <f>'LK 10'!F12</f>
        <v>52.445599999999999</v>
      </c>
      <c r="L115" s="259">
        <f>'LK 10'!G12</f>
        <v>54</v>
      </c>
      <c r="M115" s="259">
        <f>'LK 10'!H12</f>
        <v>54</v>
      </c>
      <c r="N115" s="259">
        <f>'LK 10'!I12</f>
        <v>32.152500000000003</v>
      </c>
      <c r="O115" s="260">
        <f t="shared" si="36"/>
        <v>54</v>
      </c>
      <c r="P115" s="260">
        <f t="shared" si="37"/>
        <v>192.59810000000002</v>
      </c>
      <c r="Q115" s="261">
        <f>'LK 10'!D12</f>
        <v>63</v>
      </c>
      <c r="R115" s="262">
        <f t="shared" si="39"/>
        <v>2.4300000000000002</v>
      </c>
    </row>
    <row r="116" spans="2:18" x14ac:dyDescent="0.25">
      <c r="B116" s="254">
        <v>108</v>
      </c>
      <c r="C116" s="267" t="s">
        <v>336</v>
      </c>
      <c r="D116" s="256" t="str">
        <f t="shared" si="38"/>
        <v>LK.10.11</v>
      </c>
      <c r="E116" s="256" t="s">
        <v>746</v>
      </c>
      <c r="F116" s="257">
        <v>4</v>
      </c>
      <c r="G116" s="305"/>
      <c r="H116" s="258" t="s">
        <v>664</v>
      </c>
      <c r="I116" s="258" t="s">
        <v>662</v>
      </c>
      <c r="J116" s="258" t="s">
        <v>663</v>
      </c>
      <c r="K116" s="259">
        <f>'LK 10'!F13</f>
        <v>52.445599999999999</v>
      </c>
      <c r="L116" s="259">
        <f>'LK 10'!G13</f>
        <v>54</v>
      </c>
      <c r="M116" s="259">
        <f>'LK 10'!H13</f>
        <v>54</v>
      </c>
      <c r="N116" s="259">
        <f>'LK 10'!I13</f>
        <v>28.063124999999999</v>
      </c>
      <c r="O116" s="260">
        <f t="shared" si="36"/>
        <v>54</v>
      </c>
      <c r="P116" s="260">
        <f t="shared" si="37"/>
        <v>188.50872500000003</v>
      </c>
      <c r="Q116" s="261">
        <f>'LK 10'!D13</f>
        <v>63</v>
      </c>
      <c r="R116" s="262">
        <f t="shared" si="39"/>
        <v>2.4300000000000002</v>
      </c>
    </row>
    <row r="117" spans="2:18" x14ac:dyDescent="0.25">
      <c r="B117" s="254">
        <v>109</v>
      </c>
      <c r="C117" s="267" t="s">
        <v>337</v>
      </c>
      <c r="D117" s="256" t="str">
        <f t="shared" si="38"/>
        <v>LK.10.12</v>
      </c>
      <c r="E117" s="256" t="s">
        <v>786</v>
      </c>
      <c r="F117" s="257">
        <v>4</v>
      </c>
      <c r="G117" s="305"/>
      <c r="H117" s="258" t="s">
        <v>661</v>
      </c>
      <c r="I117" s="258" t="s">
        <v>662</v>
      </c>
      <c r="J117" s="258" t="s">
        <v>663</v>
      </c>
      <c r="K117" s="259">
        <f>'LK 10'!F14</f>
        <v>103.7125729</v>
      </c>
      <c r="L117" s="259">
        <f>'LK 10'!G14</f>
        <v>111.1148888</v>
      </c>
      <c r="M117" s="259">
        <f>'LK 10'!H14</f>
        <v>111.1148888</v>
      </c>
      <c r="N117" s="259">
        <f>'LK 10'!I14</f>
        <v>73.758918640000005</v>
      </c>
      <c r="O117" s="260">
        <f t="shared" si="36"/>
        <v>111.1148888</v>
      </c>
      <c r="P117" s="260">
        <f t="shared" si="37"/>
        <v>399.70126914000002</v>
      </c>
      <c r="Q117" s="261">
        <f>'LK 10'!D14</f>
        <v>133.34</v>
      </c>
      <c r="R117" s="262">
        <f t="shared" si="39"/>
        <v>2.4300000000000002</v>
      </c>
    </row>
    <row r="118" spans="2:18" x14ac:dyDescent="0.25">
      <c r="B118" s="254">
        <v>110</v>
      </c>
      <c r="C118" s="267" t="s">
        <v>338</v>
      </c>
      <c r="D118" s="256" t="str">
        <f>+C118</f>
        <v>LK.11.1</v>
      </c>
      <c r="E118" s="256" t="s">
        <v>787</v>
      </c>
      <c r="F118" s="257">
        <v>4</v>
      </c>
      <c r="G118" s="305" t="s">
        <v>1098</v>
      </c>
      <c r="H118" s="258" t="s">
        <v>661</v>
      </c>
      <c r="I118" s="258" t="s">
        <v>662</v>
      </c>
      <c r="J118" s="258" t="s">
        <v>681</v>
      </c>
      <c r="K118" s="259">
        <f>'LK 11'!F3</f>
        <v>92.016227208000004</v>
      </c>
      <c r="L118" s="259">
        <f>'LK 11'!G3</f>
        <v>98.829300716999995</v>
      </c>
      <c r="M118" s="259">
        <f>'LK 11'!H3</f>
        <v>98.829300716999995</v>
      </c>
      <c r="N118" s="259">
        <f>'LK 11'!I3</f>
        <v>66.923390623000003</v>
      </c>
      <c r="O118" s="260">
        <f t="shared" ref="O118:O129" si="40">+MAX(K118:N118)</f>
        <v>98.829300716999995</v>
      </c>
      <c r="P118" s="260">
        <f t="shared" ref="P118:P129" si="41">+SUM(K118:N118)</f>
        <v>356.59821926499995</v>
      </c>
      <c r="Q118" s="261">
        <f>'LK 11'!D3</f>
        <v>114.66</v>
      </c>
      <c r="R118" s="262">
        <f>0.81*3</f>
        <v>2.4300000000000002</v>
      </c>
    </row>
    <row r="119" spans="2:18" x14ac:dyDescent="0.25">
      <c r="B119" s="254">
        <v>111</v>
      </c>
      <c r="C119" s="267" t="s">
        <v>339</v>
      </c>
      <c r="D119" s="256" t="str">
        <f t="shared" ref="D119:D129" si="42">+C119</f>
        <v>LK.11.2</v>
      </c>
      <c r="E119" s="256" t="s">
        <v>788</v>
      </c>
      <c r="F119" s="257">
        <v>4</v>
      </c>
      <c r="G119" s="305"/>
      <c r="H119" s="258" t="s">
        <v>664</v>
      </c>
      <c r="I119" s="258" t="s">
        <v>665</v>
      </c>
      <c r="J119" s="258" t="s">
        <v>681</v>
      </c>
      <c r="K119" s="259">
        <f>'LK 11'!F4</f>
        <v>68.195599999999999</v>
      </c>
      <c r="L119" s="259">
        <f>'LK 11'!G4</f>
        <v>70</v>
      </c>
      <c r="M119" s="259">
        <f>'LK 11'!H4</f>
        <v>70</v>
      </c>
      <c r="N119" s="259">
        <f>'LK 11'!I4</f>
        <v>41.475000000000001</v>
      </c>
      <c r="O119" s="260">
        <f t="shared" si="40"/>
        <v>70</v>
      </c>
      <c r="P119" s="260">
        <f t="shared" si="41"/>
        <v>249.67060000000001</v>
      </c>
      <c r="Q119" s="261">
        <f>'LK 11'!D4</f>
        <v>80</v>
      </c>
      <c r="R119" s="262">
        <f t="shared" ref="R119:R129" si="43">0.81*3</f>
        <v>2.4300000000000002</v>
      </c>
    </row>
    <row r="120" spans="2:18" x14ac:dyDescent="0.25">
      <c r="B120" s="254">
        <v>112</v>
      </c>
      <c r="C120" s="267" t="s">
        <v>340</v>
      </c>
      <c r="D120" s="256" t="str">
        <f t="shared" si="42"/>
        <v>LK.11.3</v>
      </c>
      <c r="E120" s="256" t="s">
        <v>782</v>
      </c>
      <c r="F120" s="257">
        <v>4</v>
      </c>
      <c r="G120" s="305"/>
      <c r="H120" s="258" t="s">
        <v>664</v>
      </c>
      <c r="I120" s="258" t="s">
        <v>665</v>
      </c>
      <c r="J120" s="258" t="s">
        <v>681</v>
      </c>
      <c r="K120" s="259">
        <f>'LK 11'!F5</f>
        <v>68.195599999999999</v>
      </c>
      <c r="L120" s="259">
        <f>'LK 11'!G5</f>
        <v>70</v>
      </c>
      <c r="M120" s="259">
        <f>'LK 11'!H5</f>
        <v>70</v>
      </c>
      <c r="N120" s="259">
        <f>'LK 11'!I5</f>
        <v>41.475000000000001</v>
      </c>
      <c r="O120" s="260">
        <f t="shared" si="40"/>
        <v>70</v>
      </c>
      <c r="P120" s="260">
        <f t="shared" si="41"/>
        <v>249.67060000000001</v>
      </c>
      <c r="Q120" s="261">
        <f>'LK 11'!D5</f>
        <v>80</v>
      </c>
      <c r="R120" s="262">
        <f t="shared" si="43"/>
        <v>2.4300000000000002</v>
      </c>
    </row>
    <row r="121" spans="2:18" x14ac:dyDescent="0.25">
      <c r="B121" s="254">
        <v>113</v>
      </c>
      <c r="C121" s="267" t="s">
        <v>341</v>
      </c>
      <c r="D121" s="256" t="str">
        <f t="shared" si="42"/>
        <v>LK.11.4</v>
      </c>
      <c r="E121" s="256" t="s">
        <v>789</v>
      </c>
      <c r="F121" s="257">
        <v>4</v>
      </c>
      <c r="G121" s="305"/>
      <c r="H121" s="258" t="s">
        <v>664</v>
      </c>
      <c r="I121" s="258" t="s">
        <v>662</v>
      </c>
      <c r="J121" s="258" t="s">
        <v>681</v>
      </c>
      <c r="K121" s="259">
        <f>'LK 11'!F6</f>
        <v>68.195599999999999</v>
      </c>
      <c r="L121" s="259">
        <f>'LK 11'!G6</f>
        <v>70</v>
      </c>
      <c r="M121" s="259">
        <f>'LK 11'!H6</f>
        <v>70</v>
      </c>
      <c r="N121" s="259">
        <f>'LK 11'!I6</f>
        <v>36.910625000000003</v>
      </c>
      <c r="O121" s="260">
        <f t="shared" si="40"/>
        <v>70</v>
      </c>
      <c r="P121" s="260">
        <f t="shared" si="41"/>
        <v>245.10622500000002</v>
      </c>
      <c r="Q121" s="261">
        <f>'LK 11'!D6</f>
        <v>80</v>
      </c>
      <c r="R121" s="262">
        <f t="shared" si="43"/>
        <v>2.4300000000000002</v>
      </c>
    </row>
    <row r="122" spans="2:18" x14ac:dyDescent="0.25">
      <c r="B122" s="254">
        <v>114</v>
      </c>
      <c r="C122" s="267" t="s">
        <v>342</v>
      </c>
      <c r="D122" s="256" t="str">
        <f t="shared" si="42"/>
        <v>LK.11.5</v>
      </c>
      <c r="E122" s="256" t="s">
        <v>790</v>
      </c>
      <c r="F122" s="257">
        <v>4</v>
      </c>
      <c r="G122" s="305"/>
      <c r="H122" s="258" t="s">
        <v>664</v>
      </c>
      <c r="I122" s="258" t="s">
        <v>683</v>
      </c>
      <c r="J122" s="258" t="s">
        <v>681</v>
      </c>
      <c r="K122" s="259">
        <f>'LK 11'!F7</f>
        <v>68.195599999999999</v>
      </c>
      <c r="L122" s="259">
        <f>'LK 11'!G7</f>
        <v>70</v>
      </c>
      <c r="M122" s="259">
        <f>'LK 11'!H7</f>
        <v>70</v>
      </c>
      <c r="N122" s="259">
        <f>'LK 11'!I7</f>
        <v>36.725000000000001</v>
      </c>
      <c r="O122" s="260">
        <f t="shared" si="40"/>
        <v>70</v>
      </c>
      <c r="P122" s="260">
        <f t="shared" si="41"/>
        <v>244.92060000000001</v>
      </c>
      <c r="Q122" s="261">
        <f>'LK 11'!D7</f>
        <v>80</v>
      </c>
      <c r="R122" s="262">
        <f t="shared" si="43"/>
        <v>2.4300000000000002</v>
      </c>
    </row>
    <row r="123" spans="2:18" x14ac:dyDescent="0.25">
      <c r="B123" s="254">
        <v>115</v>
      </c>
      <c r="C123" s="267" t="s">
        <v>343</v>
      </c>
      <c r="D123" s="256" t="str">
        <f t="shared" si="42"/>
        <v>LK.11.6</v>
      </c>
      <c r="E123" s="256" t="s">
        <v>791</v>
      </c>
      <c r="F123" s="257">
        <v>4</v>
      </c>
      <c r="G123" s="305"/>
      <c r="H123" s="258" t="s">
        <v>661</v>
      </c>
      <c r="I123" s="258" t="s">
        <v>662</v>
      </c>
      <c r="J123" s="258" t="s">
        <v>681</v>
      </c>
      <c r="K123" s="259">
        <f>'LK 11'!F8</f>
        <v>68.415499999999994</v>
      </c>
      <c r="L123" s="259">
        <f>'LK 11'!G8</f>
        <v>70</v>
      </c>
      <c r="M123" s="259">
        <f>'LK 11'!H8</f>
        <v>70</v>
      </c>
      <c r="N123" s="259">
        <f>'LK 11'!I8</f>
        <v>36.725000000000001</v>
      </c>
      <c r="O123" s="260">
        <f t="shared" si="40"/>
        <v>70</v>
      </c>
      <c r="P123" s="260">
        <f t="shared" si="41"/>
        <v>245.1405</v>
      </c>
      <c r="Q123" s="261">
        <f>'LK 11'!D8</f>
        <v>112</v>
      </c>
      <c r="R123" s="262">
        <f t="shared" si="43"/>
        <v>2.4300000000000002</v>
      </c>
    </row>
    <row r="124" spans="2:18" x14ac:dyDescent="0.25">
      <c r="B124" s="254">
        <v>116</v>
      </c>
      <c r="C124" s="267" t="s">
        <v>344</v>
      </c>
      <c r="D124" s="256" t="str">
        <f t="shared" si="42"/>
        <v>LK.11.7</v>
      </c>
      <c r="E124" s="256" t="s">
        <v>792</v>
      </c>
      <c r="F124" s="257">
        <v>4</v>
      </c>
      <c r="G124" s="305" t="s">
        <v>1099</v>
      </c>
      <c r="H124" s="258" t="s">
        <v>661</v>
      </c>
      <c r="I124" s="258" t="s">
        <v>662</v>
      </c>
      <c r="J124" s="258" t="s">
        <v>663</v>
      </c>
      <c r="K124" s="259">
        <f>'LK 11'!F9</f>
        <v>52.66675</v>
      </c>
      <c r="L124" s="259">
        <f>'LK 11'!G9</f>
        <v>54.000961279999999</v>
      </c>
      <c r="M124" s="259">
        <f>'LK 11'!H9</f>
        <v>54</v>
      </c>
      <c r="N124" s="259">
        <f>'LK 11'!I9</f>
        <v>27.86</v>
      </c>
      <c r="O124" s="260">
        <f t="shared" si="40"/>
        <v>54.000961279999999</v>
      </c>
      <c r="P124" s="260">
        <f t="shared" si="41"/>
        <v>188.52771128000001</v>
      </c>
      <c r="Q124" s="261">
        <f>'LK 11'!D9</f>
        <v>91</v>
      </c>
      <c r="R124" s="262">
        <f t="shared" si="43"/>
        <v>2.4300000000000002</v>
      </c>
    </row>
    <row r="125" spans="2:18" x14ac:dyDescent="0.25">
      <c r="B125" s="254">
        <v>117</v>
      </c>
      <c r="C125" s="267" t="s">
        <v>345</v>
      </c>
      <c r="D125" s="256" t="str">
        <f t="shared" si="42"/>
        <v>LK.11.8</v>
      </c>
      <c r="E125" s="256" t="s">
        <v>794</v>
      </c>
      <c r="F125" s="257">
        <v>4</v>
      </c>
      <c r="G125" s="305"/>
      <c r="H125" s="258" t="s">
        <v>664</v>
      </c>
      <c r="I125" s="258" t="s">
        <v>665</v>
      </c>
      <c r="J125" s="258" t="s">
        <v>663</v>
      </c>
      <c r="K125" s="259">
        <f>'LK 11'!F10</f>
        <v>52.445599999999999</v>
      </c>
      <c r="L125" s="259">
        <f>'LK 11'!G10</f>
        <v>54.002883830000002</v>
      </c>
      <c r="M125" s="259">
        <f>'LK 11'!H10</f>
        <v>54</v>
      </c>
      <c r="N125" s="259">
        <f>'LK 11'!I10</f>
        <v>28.040624999999999</v>
      </c>
      <c r="O125" s="260">
        <f t="shared" si="40"/>
        <v>54.002883830000002</v>
      </c>
      <c r="P125" s="260">
        <f t="shared" si="41"/>
        <v>188.48910882999999</v>
      </c>
      <c r="Q125" s="261">
        <f>'LK 11'!D10</f>
        <v>63</v>
      </c>
      <c r="R125" s="262">
        <f t="shared" si="43"/>
        <v>2.4300000000000002</v>
      </c>
    </row>
    <row r="126" spans="2:18" x14ac:dyDescent="0.25">
      <c r="B126" s="254">
        <v>118</v>
      </c>
      <c r="C126" s="267" t="s">
        <v>346</v>
      </c>
      <c r="D126" s="256" t="str">
        <f t="shared" si="42"/>
        <v>LK.11.9</v>
      </c>
      <c r="E126" s="256" t="s">
        <v>795</v>
      </c>
      <c r="F126" s="257">
        <v>4</v>
      </c>
      <c r="G126" s="305"/>
      <c r="H126" s="258" t="s">
        <v>664</v>
      </c>
      <c r="I126" s="258" t="s">
        <v>665</v>
      </c>
      <c r="J126" s="258" t="s">
        <v>663</v>
      </c>
      <c r="K126" s="259">
        <f>'LK 11'!F11</f>
        <v>52.445599999999999</v>
      </c>
      <c r="L126" s="259">
        <f>'LK 11'!G11</f>
        <v>54.004806389999999</v>
      </c>
      <c r="M126" s="259">
        <f>'LK 11'!H11</f>
        <v>54</v>
      </c>
      <c r="N126" s="259">
        <f>'LK 11'!I11</f>
        <v>32.130000000000003</v>
      </c>
      <c r="O126" s="260">
        <f t="shared" si="40"/>
        <v>54.004806389999999</v>
      </c>
      <c r="P126" s="260">
        <f t="shared" si="41"/>
        <v>192.58040639000001</v>
      </c>
      <c r="Q126" s="261">
        <f>'LK 11'!D11</f>
        <v>63</v>
      </c>
      <c r="R126" s="262">
        <f t="shared" si="43"/>
        <v>2.4300000000000002</v>
      </c>
    </row>
    <row r="127" spans="2:18" x14ac:dyDescent="0.25">
      <c r="B127" s="254">
        <v>119</v>
      </c>
      <c r="C127" s="267" t="s">
        <v>347</v>
      </c>
      <c r="D127" s="256" t="str">
        <f t="shared" si="42"/>
        <v>LK.11.10</v>
      </c>
      <c r="E127" s="256" t="s">
        <v>796</v>
      </c>
      <c r="F127" s="257">
        <v>4</v>
      </c>
      <c r="G127" s="305"/>
      <c r="H127" s="258" t="s">
        <v>664</v>
      </c>
      <c r="I127" s="258" t="s">
        <v>665</v>
      </c>
      <c r="J127" s="258" t="s">
        <v>663</v>
      </c>
      <c r="K127" s="259">
        <f>'LK 11'!F12</f>
        <v>52.445599999999999</v>
      </c>
      <c r="L127" s="259">
        <f>'LK 11'!G12</f>
        <v>54.006728950000003</v>
      </c>
      <c r="M127" s="259">
        <f>'LK 11'!H12</f>
        <v>54</v>
      </c>
      <c r="N127" s="259">
        <f>'LK 11'!I12</f>
        <v>32.130000000000003</v>
      </c>
      <c r="O127" s="260">
        <f t="shared" si="40"/>
        <v>54.006728950000003</v>
      </c>
      <c r="P127" s="260">
        <f t="shared" si="41"/>
        <v>192.58232895</v>
      </c>
      <c r="Q127" s="261">
        <f>'LK 11'!D12</f>
        <v>63</v>
      </c>
      <c r="R127" s="262">
        <f t="shared" si="43"/>
        <v>2.4300000000000002</v>
      </c>
    </row>
    <row r="128" spans="2:18" x14ac:dyDescent="0.25">
      <c r="B128" s="254">
        <v>120</v>
      </c>
      <c r="C128" s="267" t="s">
        <v>348</v>
      </c>
      <c r="D128" s="256" t="str">
        <f t="shared" si="42"/>
        <v>LK.11.11</v>
      </c>
      <c r="E128" s="256" t="s">
        <v>747</v>
      </c>
      <c r="F128" s="257">
        <v>4</v>
      </c>
      <c r="G128" s="305"/>
      <c r="H128" s="258" t="s">
        <v>664</v>
      </c>
      <c r="I128" s="258" t="s">
        <v>662</v>
      </c>
      <c r="J128" s="258" t="s">
        <v>663</v>
      </c>
      <c r="K128" s="259">
        <f>'LK 11'!F13</f>
        <v>52.445599999999999</v>
      </c>
      <c r="L128" s="259">
        <f>'LK 11'!G13</f>
        <v>54.008651499999999</v>
      </c>
      <c r="M128" s="259">
        <f>'LK 11'!H13</f>
        <v>54</v>
      </c>
      <c r="N128" s="259">
        <f>'LK 11'!I13</f>
        <v>28.040624999999999</v>
      </c>
      <c r="O128" s="260">
        <f t="shared" si="40"/>
        <v>54.008651499999999</v>
      </c>
      <c r="P128" s="260">
        <f t="shared" si="41"/>
        <v>188.4948765</v>
      </c>
      <c r="Q128" s="261">
        <f>'LK 11'!D13</f>
        <v>63</v>
      </c>
      <c r="R128" s="262">
        <f t="shared" si="43"/>
        <v>2.4300000000000002</v>
      </c>
    </row>
    <row r="129" spans="2:18" x14ac:dyDescent="0.25">
      <c r="B129" s="254">
        <v>121</v>
      </c>
      <c r="C129" s="267" t="s">
        <v>349</v>
      </c>
      <c r="D129" s="256" t="str">
        <f t="shared" si="42"/>
        <v>LK.11.12</v>
      </c>
      <c r="E129" s="256" t="s">
        <v>797</v>
      </c>
      <c r="F129" s="257">
        <v>4</v>
      </c>
      <c r="G129" s="305"/>
      <c r="H129" s="258" t="s">
        <v>661</v>
      </c>
      <c r="I129" s="258" t="s">
        <v>662</v>
      </c>
      <c r="J129" s="258" t="s">
        <v>663</v>
      </c>
      <c r="K129" s="259">
        <f>'LK 11'!F14</f>
        <v>100.76397030000001</v>
      </c>
      <c r="L129" s="259">
        <f>'LK 11'!G14</f>
        <v>111.48235980000001</v>
      </c>
      <c r="M129" s="259">
        <f>'LK 11'!H14</f>
        <v>111.48235980000001</v>
      </c>
      <c r="N129" s="259">
        <f>'LK 11'!I14</f>
        <v>70.942359800000006</v>
      </c>
      <c r="O129" s="260">
        <f t="shared" si="40"/>
        <v>111.48235980000001</v>
      </c>
      <c r="P129" s="260">
        <f t="shared" si="41"/>
        <v>394.67104970000008</v>
      </c>
      <c r="Q129" s="261">
        <f>'LK 11'!D14</f>
        <v>133.99</v>
      </c>
      <c r="R129" s="262">
        <f t="shared" si="43"/>
        <v>2.4300000000000002</v>
      </c>
    </row>
    <row r="130" spans="2:18" x14ac:dyDescent="0.25">
      <c r="B130" s="254">
        <v>122</v>
      </c>
      <c r="C130" s="267" t="s">
        <v>350</v>
      </c>
      <c r="D130" s="256" t="str">
        <f>+C130</f>
        <v>LK.12.1</v>
      </c>
      <c r="E130" s="256" t="s">
        <v>798</v>
      </c>
      <c r="F130" s="257">
        <v>4</v>
      </c>
      <c r="G130" s="305" t="s">
        <v>1100</v>
      </c>
      <c r="H130" s="258" t="s">
        <v>661</v>
      </c>
      <c r="I130" s="258" t="s">
        <v>662</v>
      </c>
      <c r="J130" s="258" t="s">
        <v>681</v>
      </c>
      <c r="K130" s="259">
        <f>'LK 12'!F3</f>
        <v>104.42701680000002</v>
      </c>
      <c r="L130" s="259">
        <f>'LK 12'!G3</f>
        <v>111.74701680000001</v>
      </c>
      <c r="M130" s="259">
        <f>'LK 12'!H3</f>
        <v>111.74701680000001</v>
      </c>
      <c r="N130" s="259">
        <f>'LK 12'!I3</f>
        <v>74.59701680000002</v>
      </c>
      <c r="O130" s="260">
        <f t="shared" ref="O130:O141" si="44">+MAX(K130:N130)</f>
        <v>111.74701680000001</v>
      </c>
      <c r="P130" s="260">
        <f t="shared" ref="P130:P141" si="45">+SUM(K130:N130)</f>
        <v>402.51806720000002</v>
      </c>
      <c r="Q130" s="261">
        <f>'LK 12'!D3</f>
        <v>134.46</v>
      </c>
      <c r="R130" s="262">
        <f>0.81*3</f>
        <v>2.4300000000000002</v>
      </c>
    </row>
    <row r="131" spans="2:18" x14ac:dyDescent="0.25">
      <c r="B131" s="254">
        <v>123</v>
      </c>
      <c r="C131" s="267" t="s">
        <v>351</v>
      </c>
      <c r="D131" s="256" t="str">
        <f t="shared" ref="D131:D141" si="46">+C131</f>
        <v>LK.12.2</v>
      </c>
      <c r="E131" s="256" t="s">
        <v>799</v>
      </c>
      <c r="F131" s="257">
        <v>4</v>
      </c>
      <c r="G131" s="305"/>
      <c r="H131" s="258" t="s">
        <v>664</v>
      </c>
      <c r="I131" s="258" t="s">
        <v>665</v>
      </c>
      <c r="J131" s="258" t="s">
        <v>681</v>
      </c>
      <c r="K131" s="259">
        <f>'LK 12'!F4</f>
        <v>52.4</v>
      </c>
      <c r="L131" s="259">
        <f>'LK 12'!G4</f>
        <v>54</v>
      </c>
      <c r="M131" s="259">
        <f>'LK 12'!H4</f>
        <v>54</v>
      </c>
      <c r="N131" s="259">
        <f>'LK 12'!I4</f>
        <v>28</v>
      </c>
      <c r="O131" s="260">
        <f t="shared" si="44"/>
        <v>54</v>
      </c>
      <c r="P131" s="260">
        <f t="shared" si="45"/>
        <v>188.4</v>
      </c>
      <c r="Q131" s="261">
        <f>'LK 12'!D4</f>
        <v>63</v>
      </c>
      <c r="R131" s="262">
        <f t="shared" ref="R131:R141" si="47">0.81*3</f>
        <v>2.4300000000000002</v>
      </c>
    </row>
    <row r="132" spans="2:18" x14ac:dyDescent="0.25">
      <c r="B132" s="254">
        <v>124</v>
      </c>
      <c r="C132" s="267" t="s">
        <v>352</v>
      </c>
      <c r="D132" s="256" t="str">
        <f t="shared" si="46"/>
        <v>LK.12.3</v>
      </c>
      <c r="E132" s="256" t="s">
        <v>800</v>
      </c>
      <c r="F132" s="257">
        <v>4</v>
      </c>
      <c r="G132" s="305"/>
      <c r="H132" s="258" t="s">
        <v>664</v>
      </c>
      <c r="I132" s="258" t="s">
        <v>665</v>
      </c>
      <c r="J132" s="258" t="s">
        <v>681</v>
      </c>
      <c r="K132" s="259">
        <f>'LK 12'!F5</f>
        <v>52.4</v>
      </c>
      <c r="L132" s="259">
        <f>'LK 12'!G5</f>
        <v>54</v>
      </c>
      <c r="M132" s="259">
        <f>'LK 12'!H5</f>
        <v>54</v>
      </c>
      <c r="N132" s="259">
        <f>'LK 12'!I5</f>
        <v>32.1</v>
      </c>
      <c r="O132" s="260">
        <f t="shared" si="44"/>
        <v>54</v>
      </c>
      <c r="P132" s="260">
        <f t="shared" si="45"/>
        <v>192.5</v>
      </c>
      <c r="Q132" s="261">
        <f>'LK 12'!D5</f>
        <v>63</v>
      </c>
      <c r="R132" s="262">
        <f t="shared" si="47"/>
        <v>2.4300000000000002</v>
      </c>
    </row>
    <row r="133" spans="2:18" x14ac:dyDescent="0.25">
      <c r="B133" s="254">
        <v>125</v>
      </c>
      <c r="C133" s="267" t="s">
        <v>353</v>
      </c>
      <c r="D133" s="256" t="str">
        <f t="shared" si="46"/>
        <v>LK.12.4</v>
      </c>
      <c r="E133" s="256" t="s">
        <v>801</v>
      </c>
      <c r="F133" s="257">
        <v>4</v>
      </c>
      <c r="G133" s="305"/>
      <c r="H133" s="258" t="s">
        <v>664</v>
      </c>
      <c r="I133" s="258" t="s">
        <v>662</v>
      </c>
      <c r="J133" s="258" t="s">
        <v>681</v>
      </c>
      <c r="K133" s="259">
        <f>'LK 12'!F6</f>
        <v>52.4</v>
      </c>
      <c r="L133" s="259">
        <f>'LK 12'!G6</f>
        <v>54</v>
      </c>
      <c r="M133" s="259">
        <f>'LK 12'!H6</f>
        <v>54</v>
      </c>
      <c r="N133" s="259">
        <f>'LK 12'!I6</f>
        <v>32.1</v>
      </c>
      <c r="O133" s="260">
        <f t="shared" si="44"/>
        <v>54</v>
      </c>
      <c r="P133" s="260">
        <f t="shared" si="45"/>
        <v>192.5</v>
      </c>
      <c r="Q133" s="261">
        <f>'LK 12'!D6</f>
        <v>63</v>
      </c>
      <c r="R133" s="262">
        <f t="shared" si="47"/>
        <v>2.4300000000000002</v>
      </c>
    </row>
    <row r="134" spans="2:18" x14ac:dyDescent="0.25">
      <c r="B134" s="254">
        <v>126</v>
      </c>
      <c r="C134" s="267" t="s">
        <v>354</v>
      </c>
      <c r="D134" s="256" t="str">
        <f t="shared" si="46"/>
        <v>LK.12.5</v>
      </c>
      <c r="E134" s="256" t="s">
        <v>793</v>
      </c>
      <c r="F134" s="257">
        <v>4</v>
      </c>
      <c r="G134" s="305"/>
      <c r="H134" s="258" t="s">
        <v>664</v>
      </c>
      <c r="I134" s="258" t="s">
        <v>683</v>
      </c>
      <c r="J134" s="258" t="s">
        <v>681</v>
      </c>
      <c r="K134" s="259">
        <f>'LK 12'!F7</f>
        <v>52.4</v>
      </c>
      <c r="L134" s="259">
        <f>'LK 12'!G7</f>
        <v>54</v>
      </c>
      <c r="M134" s="259">
        <f>'LK 12'!H7</f>
        <v>54</v>
      </c>
      <c r="N134" s="259">
        <f>'LK 12'!I7</f>
        <v>28</v>
      </c>
      <c r="O134" s="260">
        <f t="shared" si="44"/>
        <v>54</v>
      </c>
      <c r="P134" s="260">
        <f t="shared" si="45"/>
        <v>188.4</v>
      </c>
      <c r="Q134" s="261">
        <f>'LK 12'!D7</f>
        <v>63</v>
      </c>
      <c r="R134" s="262">
        <f t="shared" si="47"/>
        <v>2.4300000000000002</v>
      </c>
    </row>
    <row r="135" spans="2:18" x14ac:dyDescent="0.25">
      <c r="B135" s="254">
        <v>127</v>
      </c>
      <c r="C135" s="267" t="s">
        <v>355</v>
      </c>
      <c r="D135" s="256" t="str">
        <f t="shared" si="46"/>
        <v>LK.12.6</v>
      </c>
      <c r="E135" s="256" t="s">
        <v>802</v>
      </c>
      <c r="F135" s="257">
        <v>4</v>
      </c>
      <c r="G135" s="305"/>
      <c r="H135" s="258" t="s">
        <v>661</v>
      </c>
      <c r="I135" s="258" t="s">
        <v>662</v>
      </c>
      <c r="J135" s="258" t="s">
        <v>681</v>
      </c>
      <c r="K135" s="259">
        <f>'LK 12'!F8</f>
        <v>52.67</v>
      </c>
      <c r="L135" s="259">
        <f>'LK 12'!G8</f>
        <v>54</v>
      </c>
      <c r="M135" s="259">
        <f>'LK 12'!H8</f>
        <v>54</v>
      </c>
      <c r="N135" s="259">
        <f>'LK 12'!I8</f>
        <v>27.85</v>
      </c>
      <c r="O135" s="260">
        <f t="shared" si="44"/>
        <v>54</v>
      </c>
      <c r="P135" s="260">
        <f t="shared" si="45"/>
        <v>188.52</v>
      </c>
      <c r="Q135" s="261">
        <f>'LK 12'!D8</f>
        <v>91</v>
      </c>
      <c r="R135" s="262">
        <f t="shared" si="47"/>
        <v>2.4300000000000002</v>
      </c>
    </row>
    <row r="136" spans="2:18" x14ac:dyDescent="0.25">
      <c r="B136" s="254">
        <v>128</v>
      </c>
      <c r="C136" s="267" t="s">
        <v>356</v>
      </c>
      <c r="D136" s="256" t="str">
        <f t="shared" si="46"/>
        <v>LK.12.7</v>
      </c>
      <c r="E136" s="256" t="s">
        <v>803</v>
      </c>
      <c r="F136" s="257">
        <v>4</v>
      </c>
      <c r="G136" s="305" t="s">
        <v>1101</v>
      </c>
      <c r="H136" s="258" t="s">
        <v>661</v>
      </c>
      <c r="I136" s="258" t="s">
        <v>662</v>
      </c>
      <c r="J136" s="258" t="s">
        <v>663</v>
      </c>
      <c r="K136" s="259">
        <f>'LK 12'!F9</f>
        <v>68.0655</v>
      </c>
      <c r="L136" s="259">
        <f>'LK 12'!G9</f>
        <v>69.650000000000006</v>
      </c>
      <c r="M136" s="259">
        <f>'LK 12'!H9</f>
        <v>69.650000000000006</v>
      </c>
      <c r="N136" s="259">
        <f>'LK 12'!I9</f>
        <v>37.75</v>
      </c>
      <c r="O136" s="260">
        <f t="shared" si="44"/>
        <v>69.650000000000006</v>
      </c>
      <c r="P136" s="260">
        <f t="shared" si="45"/>
        <v>245.11550000000003</v>
      </c>
      <c r="Q136" s="261">
        <f>'LK 12'!D9</f>
        <v>111.65</v>
      </c>
      <c r="R136" s="262">
        <f t="shared" si="47"/>
        <v>2.4300000000000002</v>
      </c>
    </row>
    <row r="137" spans="2:18" x14ac:dyDescent="0.25">
      <c r="B137" s="254">
        <v>129</v>
      </c>
      <c r="C137" s="267" t="s">
        <v>357</v>
      </c>
      <c r="D137" s="256" t="str">
        <f t="shared" si="46"/>
        <v>LK.12.8</v>
      </c>
      <c r="E137" s="256" t="s">
        <v>804</v>
      </c>
      <c r="F137" s="257">
        <v>4</v>
      </c>
      <c r="G137" s="305"/>
      <c r="H137" s="258" t="s">
        <v>664</v>
      </c>
      <c r="I137" s="258" t="s">
        <v>665</v>
      </c>
      <c r="J137" s="258" t="s">
        <v>663</v>
      </c>
      <c r="K137" s="259">
        <f>'LK 12'!F10</f>
        <v>67.845600000000005</v>
      </c>
      <c r="L137" s="259">
        <f>'LK 12'!G10</f>
        <v>69.650000000000006</v>
      </c>
      <c r="M137" s="259">
        <f>'LK 12'!H10</f>
        <v>69.650000000000006</v>
      </c>
      <c r="N137" s="259">
        <f>'LK 12'!I10</f>
        <v>37.75</v>
      </c>
      <c r="O137" s="260">
        <f t="shared" si="44"/>
        <v>69.650000000000006</v>
      </c>
      <c r="P137" s="260">
        <f t="shared" si="45"/>
        <v>244.89560000000003</v>
      </c>
      <c r="Q137" s="261">
        <f>'LK 12'!D10</f>
        <v>79.75</v>
      </c>
      <c r="R137" s="262">
        <f t="shared" si="47"/>
        <v>2.4300000000000002</v>
      </c>
    </row>
    <row r="138" spans="2:18" x14ac:dyDescent="0.25">
      <c r="B138" s="254">
        <v>130</v>
      </c>
      <c r="C138" s="267" t="s">
        <v>358</v>
      </c>
      <c r="D138" s="256" t="str">
        <f t="shared" si="46"/>
        <v>LK.12.9</v>
      </c>
      <c r="E138" s="256" t="s">
        <v>805</v>
      </c>
      <c r="F138" s="257">
        <v>4</v>
      </c>
      <c r="G138" s="305"/>
      <c r="H138" s="258" t="s">
        <v>664</v>
      </c>
      <c r="I138" s="258" t="s">
        <v>665</v>
      </c>
      <c r="J138" s="258" t="s">
        <v>663</v>
      </c>
      <c r="K138" s="259">
        <f>'LK 12'!F11</f>
        <v>67.845600000000005</v>
      </c>
      <c r="L138" s="259">
        <f>'LK 12'!G11</f>
        <v>69.650000000000006</v>
      </c>
      <c r="M138" s="259">
        <f>'LK 12'!H11</f>
        <v>69.650000000000006</v>
      </c>
      <c r="N138" s="259">
        <f>'LK 12'!I11</f>
        <v>37.935625000000002</v>
      </c>
      <c r="O138" s="260">
        <f t="shared" si="44"/>
        <v>69.650000000000006</v>
      </c>
      <c r="P138" s="260">
        <f t="shared" si="45"/>
        <v>245.08122500000002</v>
      </c>
      <c r="Q138" s="261">
        <f>'LK 12'!D11</f>
        <v>79.75</v>
      </c>
      <c r="R138" s="262">
        <f t="shared" si="47"/>
        <v>2.4300000000000002</v>
      </c>
    </row>
    <row r="139" spans="2:18" x14ac:dyDescent="0.25">
      <c r="B139" s="254">
        <v>131</v>
      </c>
      <c r="C139" s="267" t="s">
        <v>359</v>
      </c>
      <c r="D139" s="256" t="str">
        <f t="shared" si="46"/>
        <v>LK.12.10</v>
      </c>
      <c r="E139" s="256" t="s">
        <v>806</v>
      </c>
      <c r="F139" s="257">
        <v>4</v>
      </c>
      <c r="G139" s="305"/>
      <c r="H139" s="258" t="s">
        <v>664</v>
      </c>
      <c r="I139" s="258" t="s">
        <v>665</v>
      </c>
      <c r="J139" s="258" t="s">
        <v>663</v>
      </c>
      <c r="K139" s="259">
        <f>'LK 12'!F12</f>
        <v>67.845600000000005</v>
      </c>
      <c r="L139" s="259">
        <f>'LK 12'!G12</f>
        <v>69.650000000000006</v>
      </c>
      <c r="M139" s="259">
        <f>'LK 12'!H12</f>
        <v>69.650000000000006</v>
      </c>
      <c r="N139" s="259">
        <f>'LK 12'!I12</f>
        <v>42.55</v>
      </c>
      <c r="O139" s="260">
        <f t="shared" si="44"/>
        <v>69.650000000000006</v>
      </c>
      <c r="P139" s="260">
        <f t="shared" si="45"/>
        <v>249.69560000000001</v>
      </c>
      <c r="Q139" s="261">
        <f>'LK 12'!D12</f>
        <v>79.75</v>
      </c>
      <c r="R139" s="262">
        <f t="shared" si="47"/>
        <v>2.4300000000000002</v>
      </c>
    </row>
    <row r="140" spans="2:18" x14ac:dyDescent="0.25">
      <c r="B140" s="254">
        <v>132</v>
      </c>
      <c r="C140" s="267" t="s">
        <v>360</v>
      </c>
      <c r="D140" s="256" t="str">
        <f t="shared" si="46"/>
        <v>LK.12.11</v>
      </c>
      <c r="E140" s="256" t="s">
        <v>807</v>
      </c>
      <c r="F140" s="257">
        <v>4</v>
      </c>
      <c r="G140" s="305"/>
      <c r="H140" s="258" t="s">
        <v>664</v>
      </c>
      <c r="I140" s="258" t="s">
        <v>662</v>
      </c>
      <c r="J140" s="258" t="s">
        <v>663</v>
      </c>
      <c r="K140" s="259">
        <f>'LK 12'!F13</f>
        <v>67.845600000000005</v>
      </c>
      <c r="L140" s="259">
        <f>'LK 12'!G13</f>
        <v>69.650000000000006</v>
      </c>
      <c r="M140" s="259">
        <f>'LK 12'!H13</f>
        <v>69.650000000000006</v>
      </c>
      <c r="N140" s="259">
        <f>'LK 12'!I13</f>
        <v>42.55</v>
      </c>
      <c r="O140" s="260">
        <f t="shared" si="44"/>
        <v>69.650000000000006</v>
      </c>
      <c r="P140" s="260">
        <f t="shared" si="45"/>
        <v>249.69560000000001</v>
      </c>
      <c r="Q140" s="261">
        <f>'LK 12'!D13</f>
        <v>79.75</v>
      </c>
      <c r="R140" s="262">
        <f t="shared" si="47"/>
        <v>2.4300000000000002</v>
      </c>
    </row>
    <row r="141" spans="2:18" x14ac:dyDescent="0.25">
      <c r="B141" s="254">
        <v>133</v>
      </c>
      <c r="C141" s="267" t="s">
        <v>361</v>
      </c>
      <c r="D141" s="256" t="str">
        <f t="shared" si="46"/>
        <v>LK.12.12</v>
      </c>
      <c r="E141" s="256" t="s">
        <v>808</v>
      </c>
      <c r="F141" s="257">
        <v>4</v>
      </c>
      <c r="G141" s="305"/>
      <c r="H141" s="258" t="s">
        <v>661</v>
      </c>
      <c r="I141" s="258" t="s">
        <v>662</v>
      </c>
      <c r="J141" s="258" t="s">
        <v>663</v>
      </c>
      <c r="K141" s="259">
        <f>'LK 12'!F14</f>
        <v>92.043342472000006</v>
      </c>
      <c r="L141" s="259">
        <f>'LK 12'!G14</f>
        <v>98.760888488999996</v>
      </c>
      <c r="M141" s="259">
        <f>'LK 12'!H14</f>
        <v>98.760888488999996</v>
      </c>
      <c r="N141" s="259">
        <f>'LK 12'!I14</f>
        <v>68.306819934999993</v>
      </c>
      <c r="O141" s="260">
        <f t="shared" si="44"/>
        <v>98.760888488999996</v>
      </c>
      <c r="P141" s="260">
        <f t="shared" si="45"/>
        <v>357.87193938500002</v>
      </c>
      <c r="Q141" s="261">
        <f>'LK 12'!D14</f>
        <v>115.27</v>
      </c>
      <c r="R141" s="262">
        <f t="shared" si="47"/>
        <v>2.4300000000000002</v>
      </c>
    </row>
    <row r="142" spans="2:18" x14ac:dyDescent="0.25">
      <c r="B142" s="254">
        <v>134</v>
      </c>
      <c r="C142" s="267" t="s">
        <v>362</v>
      </c>
      <c r="D142" s="256" t="str">
        <f>+C142</f>
        <v>LK.13.1</v>
      </c>
      <c r="E142" s="256" t="s">
        <v>809</v>
      </c>
      <c r="F142" s="257">
        <v>4</v>
      </c>
      <c r="G142" s="305" t="s">
        <v>1102</v>
      </c>
      <c r="H142" s="258" t="s">
        <v>661</v>
      </c>
      <c r="I142" s="258" t="s">
        <v>662</v>
      </c>
      <c r="J142" s="258" t="s">
        <v>681</v>
      </c>
      <c r="K142" s="259">
        <f>'LK 13'!F3</f>
        <v>75.851600000000005</v>
      </c>
      <c r="L142" s="259">
        <f>'LK 13'!G3</f>
        <v>78</v>
      </c>
      <c r="M142" s="259">
        <f>'LK 13'!H3</f>
        <v>78</v>
      </c>
      <c r="N142" s="259">
        <f>'LK 13'!I3</f>
        <v>41.07</v>
      </c>
      <c r="O142" s="260">
        <f t="shared" ref="O142:O149" si="48">+MAX(K142:N142)</f>
        <v>78</v>
      </c>
      <c r="P142" s="260">
        <f t="shared" ref="P142:P149" si="49">+SUM(K142:N142)</f>
        <v>272.92160000000001</v>
      </c>
      <c r="Q142" s="261">
        <f>'LK 13'!D3</f>
        <v>120</v>
      </c>
      <c r="R142" s="262">
        <f>0.81*3</f>
        <v>2.4300000000000002</v>
      </c>
    </row>
    <row r="143" spans="2:18" x14ac:dyDescent="0.25">
      <c r="B143" s="254">
        <v>135</v>
      </c>
      <c r="C143" s="267" t="s">
        <v>363</v>
      </c>
      <c r="D143" s="256" t="str">
        <f t="shared" ref="D143:D149" si="50">+C143</f>
        <v>LK.13.2</v>
      </c>
      <c r="E143" s="256" t="s">
        <v>810</v>
      </c>
      <c r="F143" s="257">
        <v>4</v>
      </c>
      <c r="G143" s="305"/>
      <c r="H143" s="258" t="s">
        <v>664</v>
      </c>
      <c r="I143" s="258" t="s">
        <v>665</v>
      </c>
      <c r="J143" s="258" t="s">
        <v>681</v>
      </c>
      <c r="K143" s="259">
        <f>'LK 13'!F4</f>
        <v>75.760750000000002</v>
      </c>
      <c r="L143" s="259">
        <f>'LK 13'!G4</f>
        <v>78</v>
      </c>
      <c r="M143" s="259">
        <f>'LK 13'!H4</f>
        <v>78</v>
      </c>
      <c r="N143" s="259">
        <f>'LK 13'!I4</f>
        <v>46.77</v>
      </c>
      <c r="O143" s="260">
        <f t="shared" si="48"/>
        <v>78</v>
      </c>
      <c r="P143" s="260">
        <f t="shared" si="49"/>
        <v>278.53075000000001</v>
      </c>
      <c r="Q143" s="261">
        <f>'LK 13'!D4</f>
        <v>90</v>
      </c>
      <c r="R143" s="262">
        <f t="shared" ref="R143:R149" si="51">0.81*3</f>
        <v>2.4300000000000002</v>
      </c>
    </row>
    <row r="144" spans="2:18" x14ac:dyDescent="0.25">
      <c r="B144" s="254">
        <v>136</v>
      </c>
      <c r="C144" s="267" t="s">
        <v>364</v>
      </c>
      <c r="D144" s="256" t="str">
        <f t="shared" si="50"/>
        <v>LK.13.3</v>
      </c>
      <c r="E144" s="256" t="s">
        <v>811</v>
      </c>
      <c r="F144" s="257">
        <v>4</v>
      </c>
      <c r="G144" s="305"/>
      <c r="H144" s="258" t="s">
        <v>664</v>
      </c>
      <c r="I144" s="258" t="s">
        <v>665</v>
      </c>
      <c r="J144" s="258" t="s">
        <v>681</v>
      </c>
      <c r="K144" s="259">
        <f>'LK 13'!F5</f>
        <v>75.760750000000002</v>
      </c>
      <c r="L144" s="259">
        <f>'LK 13'!G5</f>
        <v>78</v>
      </c>
      <c r="M144" s="259">
        <f>'LK 13'!H5</f>
        <v>78</v>
      </c>
      <c r="N144" s="259">
        <f>'LK 13'!I5</f>
        <v>46.77</v>
      </c>
      <c r="O144" s="260">
        <f t="shared" si="48"/>
        <v>78</v>
      </c>
      <c r="P144" s="260">
        <f t="shared" si="49"/>
        <v>278.53075000000001</v>
      </c>
      <c r="Q144" s="261">
        <f>'LK 13'!D5</f>
        <v>90</v>
      </c>
      <c r="R144" s="262">
        <f t="shared" si="51"/>
        <v>2.4300000000000002</v>
      </c>
    </row>
    <row r="145" spans="2:18" x14ac:dyDescent="0.25">
      <c r="B145" s="254">
        <v>137</v>
      </c>
      <c r="C145" s="267" t="s">
        <v>365</v>
      </c>
      <c r="D145" s="256" t="str">
        <f t="shared" si="50"/>
        <v>LK.13.4</v>
      </c>
      <c r="E145" s="256" t="s">
        <v>812</v>
      </c>
      <c r="F145" s="257">
        <v>4</v>
      </c>
      <c r="G145" s="305"/>
      <c r="H145" s="258" t="s">
        <v>661</v>
      </c>
      <c r="I145" s="258" t="s">
        <v>662</v>
      </c>
      <c r="J145" s="258" t="s">
        <v>681</v>
      </c>
      <c r="K145" s="259">
        <f>'LK 13'!F6</f>
        <v>84.773740000000004</v>
      </c>
      <c r="L145" s="259">
        <f>'LK 13'!G6</f>
        <v>91.516409999999993</v>
      </c>
      <c r="M145" s="259">
        <f>'LK 13'!H6</f>
        <v>91.516409999999993</v>
      </c>
      <c r="N145" s="259">
        <f>'LK 13'!I6</f>
        <v>58.728450000000002</v>
      </c>
      <c r="O145" s="260">
        <f t="shared" si="48"/>
        <v>91.516409999999993</v>
      </c>
      <c r="P145" s="260">
        <f t="shared" si="49"/>
        <v>326.53501</v>
      </c>
      <c r="Q145" s="261">
        <f>'LK 13'!D6</f>
        <v>109.07</v>
      </c>
      <c r="R145" s="262">
        <f t="shared" si="51"/>
        <v>2.4300000000000002</v>
      </c>
    </row>
    <row r="146" spans="2:18" x14ac:dyDescent="0.25">
      <c r="B146" s="254">
        <v>138</v>
      </c>
      <c r="C146" s="267" t="s">
        <v>366</v>
      </c>
      <c r="D146" s="256" t="str">
        <f t="shared" si="50"/>
        <v>LK.13.5</v>
      </c>
      <c r="E146" s="256" t="s">
        <v>813</v>
      </c>
      <c r="F146" s="257">
        <v>4</v>
      </c>
      <c r="G146" s="305" t="s">
        <v>1103</v>
      </c>
      <c r="H146" s="258" t="s">
        <v>661</v>
      </c>
      <c r="I146" s="258" t="s">
        <v>662</v>
      </c>
      <c r="J146" s="258" t="s">
        <v>663</v>
      </c>
      <c r="K146" s="259">
        <f>'LK 13'!F7</f>
        <v>113.34943279999999</v>
      </c>
      <c r="L146" s="259">
        <f>'LK 13'!G7</f>
        <v>121.69633279999999</v>
      </c>
      <c r="M146" s="259">
        <f>'LK 13'!H7</f>
        <v>121.69633279999999</v>
      </c>
      <c r="N146" s="259">
        <f>'LK 13'!I7</f>
        <v>86.339892799999987</v>
      </c>
      <c r="O146" s="260">
        <f t="shared" si="48"/>
        <v>121.69633279999999</v>
      </c>
      <c r="P146" s="260">
        <f t="shared" si="49"/>
        <v>443.08199119999995</v>
      </c>
      <c r="Q146" s="261">
        <f>'LK 13'!D7</f>
        <v>153.44</v>
      </c>
      <c r="R146" s="262">
        <f t="shared" si="51"/>
        <v>2.4300000000000002</v>
      </c>
    </row>
    <row r="147" spans="2:18" x14ac:dyDescent="0.25">
      <c r="B147" s="254">
        <v>139</v>
      </c>
      <c r="C147" s="267" t="s">
        <v>367</v>
      </c>
      <c r="D147" s="256" t="str">
        <f t="shared" si="50"/>
        <v>LK.13.6</v>
      </c>
      <c r="E147" s="256" t="s">
        <v>815</v>
      </c>
      <c r="F147" s="257">
        <v>4</v>
      </c>
      <c r="G147" s="305"/>
      <c r="H147" s="258" t="s">
        <v>664</v>
      </c>
      <c r="I147" s="258" t="s">
        <v>665</v>
      </c>
      <c r="J147" s="258" t="s">
        <v>663</v>
      </c>
      <c r="K147" s="259">
        <f>'LK 13'!F8</f>
        <v>63.195599999999999</v>
      </c>
      <c r="L147" s="259">
        <f>'LK 13'!G8</f>
        <v>65</v>
      </c>
      <c r="M147" s="259">
        <f>'LK 13'!H8</f>
        <v>65</v>
      </c>
      <c r="N147" s="259">
        <f>'LK 13'!I8</f>
        <v>38.975000000000001</v>
      </c>
      <c r="O147" s="260">
        <f t="shared" si="48"/>
        <v>65</v>
      </c>
      <c r="P147" s="260">
        <f t="shared" si="49"/>
        <v>232.17060000000001</v>
      </c>
      <c r="Q147" s="261">
        <f>'LK 13'!D8</f>
        <v>75</v>
      </c>
      <c r="R147" s="262">
        <f t="shared" si="51"/>
        <v>2.4300000000000002</v>
      </c>
    </row>
    <row r="148" spans="2:18" x14ac:dyDescent="0.25">
      <c r="B148" s="254">
        <v>140</v>
      </c>
      <c r="C148" s="267" t="s">
        <v>368</v>
      </c>
      <c r="D148" s="256" t="str">
        <f t="shared" si="50"/>
        <v>LK.13.7</v>
      </c>
      <c r="E148" s="256" t="s">
        <v>816</v>
      </c>
      <c r="F148" s="257">
        <v>4</v>
      </c>
      <c r="G148" s="305"/>
      <c r="H148" s="258" t="s">
        <v>664</v>
      </c>
      <c r="I148" s="258" t="s">
        <v>665</v>
      </c>
      <c r="J148" s="258" t="s">
        <v>663</v>
      </c>
      <c r="K148" s="259">
        <f>'LK 13'!F9</f>
        <v>63.195599999999999</v>
      </c>
      <c r="L148" s="259">
        <f>'LK 13'!G9</f>
        <v>65</v>
      </c>
      <c r="M148" s="259">
        <f>'LK 13'!H9</f>
        <v>65</v>
      </c>
      <c r="N148" s="259">
        <f>'LK 13'!I9</f>
        <v>38.975000000000001</v>
      </c>
      <c r="O148" s="260">
        <f t="shared" si="48"/>
        <v>65</v>
      </c>
      <c r="P148" s="260">
        <f t="shared" si="49"/>
        <v>232.17060000000001</v>
      </c>
      <c r="Q148" s="261">
        <f>'LK 13'!D9</f>
        <v>75</v>
      </c>
      <c r="R148" s="262">
        <f t="shared" si="51"/>
        <v>2.4300000000000002</v>
      </c>
    </row>
    <row r="149" spans="2:18" x14ac:dyDescent="0.25">
      <c r="B149" s="254">
        <v>141</v>
      </c>
      <c r="C149" s="267" t="s">
        <v>369</v>
      </c>
      <c r="D149" s="256" t="str">
        <f t="shared" si="50"/>
        <v>LK.13.8</v>
      </c>
      <c r="E149" s="256" t="s">
        <v>768</v>
      </c>
      <c r="F149" s="257">
        <v>4</v>
      </c>
      <c r="G149" s="305"/>
      <c r="H149" s="258" t="s">
        <v>661</v>
      </c>
      <c r="I149" s="258" t="s">
        <v>662</v>
      </c>
      <c r="J149" s="258" t="s">
        <v>663</v>
      </c>
      <c r="K149" s="259">
        <f>'LK 13'!F10</f>
        <v>63.415500000000002</v>
      </c>
      <c r="L149" s="259">
        <f>'LK 13'!G10</f>
        <v>65</v>
      </c>
      <c r="M149" s="259">
        <f>'LK 13'!H10</f>
        <v>65</v>
      </c>
      <c r="N149" s="259">
        <f>'LK 13'!I10</f>
        <v>34.419750000000001</v>
      </c>
      <c r="O149" s="260">
        <f t="shared" si="48"/>
        <v>65</v>
      </c>
      <c r="P149" s="260">
        <f t="shared" si="49"/>
        <v>227.83525</v>
      </c>
      <c r="Q149" s="261">
        <f>'LK 13'!D10</f>
        <v>105</v>
      </c>
      <c r="R149" s="262">
        <f t="shared" si="51"/>
        <v>2.4300000000000002</v>
      </c>
    </row>
    <row r="150" spans="2:18" x14ac:dyDescent="0.25">
      <c r="B150" s="254">
        <v>142</v>
      </c>
      <c r="C150" s="267" t="s">
        <v>370</v>
      </c>
      <c r="D150" s="256" t="str">
        <f>+C150</f>
        <v>LK.14.1</v>
      </c>
      <c r="E150" s="256" t="s">
        <v>817</v>
      </c>
      <c r="F150" s="257">
        <v>4</v>
      </c>
      <c r="G150" s="305" t="s">
        <v>1104</v>
      </c>
      <c r="H150" s="258" t="s">
        <v>661</v>
      </c>
      <c r="I150" s="258" t="s">
        <v>662</v>
      </c>
      <c r="J150" s="258" t="s">
        <v>681</v>
      </c>
      <c r="K150" s="259">
        <f>'LK 14'!F3</f>
        <v>68.400000000000006</v>
      </c>
      <c r="L150" s="259">
        <f>'LK 14'!G3</f>
        <v>70</v>
      </c>
      <c r="M150" s="259">
        <f>'LK 14'!H3</f>
        <v>70</v>
      </c>
      <c r="N150" s="259">
        <f>'LK 14'!I3</f>
        <v>36.9</v>
      </c>
      <c r="O150" s="260">
        <f t="shared" ref="O150:O157" si="52">+MAX(K150:N150)</f>
        <v>70</v>
      </c>
      <c r="P150" s="260">
        <f t="shared" ref="P150:P157" si="53">+SUM(K150:N150)</f>
        <v>245.3</v>
      </c>
      <c r="Q150" s="261">
        <f>'LK 14'!D3</f>
        <v>112</v>
      </c>
      <c r="R150" s="262">
        <f>0.81*3</f>
        <v>2.4300000000000002</v>
      </c>
    </row>
    <row r="151" spans="2:18" x14ac:dyDescent="0.25">
      <c r="B151" s="254">
        <v>143</v>
      </c>
      <c r="C151" s="267" t="s">
        <v>371</v>
      </c>
      <c r="D151" s="256" t="str">
        <f t="shared" ref="D151:D157" si="54">+C151</f>
        <v>LK.14.2</v>
      </c>
      <c r="E151" s="256" t="s">
        <v>814</v>
      </c>
      <c r="F151" s="257">
        <v>4</v>
      </c>
      <c r="G151" s="305"/>
      <c r="H151" s="258" t="s">
        <v>664</v>
      </c>
      <c r="I151" s="258" t="s">
        <v>665</v>
      </c>
      <c r="J151" s="258" t="s">
        <v>681</v>
      </c>
      <c r="K151" s="259">
        <f>'LK 14'!F4</f>
        <v>68.400000000000006</v>
      </c>
      <c r="L151" s="259">
        <f>'LK 14'!G4</f>
        <v>70</v>
      </c>
      <c r="M151" s="259">
        <f>'LK 14'!H4</f>
        <v>70</v>
      </c>
      <c r="N151" s="259">
        <f>'LK 14'!I4</f>
        <v>41.5</v>
      </c>
      <c r="O151" s="260">
        <f t="shared" si="52"/>
        <v>70</v>
      </c>
      <c r="P151" s="260">
        <f t="shared" si="53"/>
        <v>249.9</v>
      </c>
      <c r="Q151" s="261">
        <f>'LK 14'!D4</f>
        <v>80</v>
      </c>
      <c r="R151" s="262">
        <f t="shared" ref="R151:R157" si="55">0.81*3</f>
        <v>2.4300000000000002</v>
      </c>
    </row>
    <row r="152" spans="2:18" x14ac:dyDescent="0.25">
      <c r="B152" s="254">
        <v>144</v>
      </c>
      <c r="C152" s="267" t="s">
        <v>372</v>
      </c>
      <c r="D152" s="256" t="str">
        <f t="shared" si="54"/>
        <v>LK.14.3</v>
      </c>
      <c r="E152" s="256" t="s">
        <v>818</v>
      </c>
      <c r="F152" s="257">
        <v>4</v>
      </c>
      <c r="G152" s="305"/>
      <c r="H152" s="258" t="s">
        <v>664</v>
      </c>
      <c r="I152" s="258" t="s">
        <v>665</v>
      </c>
      <c r="J152" s="258" t="s">
        <v>681</v>
      </c>
      <c r="K152" s="259">
        <f>'LK 14'!F5</f>
        <v>68.2</v>
      </c>
      <c r="L152" s="259">
        <f>'LK 14'!G5</f>
        <v>70</v>
      </c>
      <c r="M152" s="259">
        <f>'LK 14'!H5</f>
        <v>70</v>
      </c>
      <c r="N152" s="259">
        <f>'LK 14'!I5</f>
        <v>41.5</v>
      </c>
      <c r="O152" s="260">
        <f t="shared" si="52"/>
        <v>70</v>
      </c>
      <c r="P152" s="260">
        <f t="shared" si="53"/>
        <v>249.7</v>
      </c>
      <c r="Q152" s="261">
        <f>'LK 14'!D5</f>
        <v>80</v>
      </c>
      <c r="R152" s="262">
        <f t="shared" si="55"/>
        <v>2.4300000000000002</v>
      </c>
    </row>
    <row r="153" spans="2:18" x14ac:dyDescent="0.25">
      <c r="B153" s="254">
        <v>145</v>
      </c>
      <c r="C153" s="267" t="s">
        <v>373</v>
      </c>
      <c r="D153" s="256" t="str">
        <f t="shared" si="54"/>
        <v>LK.14.4</v>
      </c>
      <c r="E153" s="256" t="s">
        <v>819</v>
      </c>
      <c r="F153" s="257">
        <v>4</v>
      </c>
      <c r="G153" s="305"/>
      <c r="H153" s="258" t="s">
        <v>661</v>
      </c>
      <c r="I153" s="258" t="s">
        <v>662</v>
      </c>
      <c r="J153" s="258" t="s">
        <v>681</v>
      </c>
      <c r="K153" s="259">
        <f>'LK 14'!F6</f>
        <v>111.17355500000001</v>
      </c>
      <c r="L153" s="259">
        <f>'LK 14'!G6</f>
        <v>119.573555</v>
      </c>
      <c r="M153" s="259">
        <f>'LK 14'!H6</f>
        <v>119.573555</v>
      </c>
      <c r="N153" s="259">
        <f>'LK 14'!I6</f>
        <v>81.673555000000007</v>
      </c>
      <c r="O153" s="260">
        <f t="shared" si="52"/>
        <v>119.573555</v>
      </c>
      <c r="P153" s="260">
        <f t="shared" si="53"/>
        <v>431.99422000000004</v>
      </c>
      <c r="Q153" s="261">
        <f>'LK 14'!D6</f>
        <v>149.15</v>
      </c>
      <c r="R153" s="262">
        <f t="shared" si="55"/>
        <v>2.4300000000000002</v>
      </c>
    </row>
    <row r="154" spans="2:18" x14ac:dyDescent="0.25">
      <c r="B154" s="254">
        <v>146</v>
      </c>
      <c r="C154" s="267" t="s">
        <v>374</v>
      </c>
      <c r="D154" s="256" t="str">
        <f t="shared" si="54"/>
        <v>LK.14.5</v>
      </c>
      <c r="E154" s="256" t="s">
        <v>821</v>
      </c>
      <c r="F154" s="257">
        <v>4</v>
      </c>
      <c r="G154" s="305" t="s">
        <v>1105</v>
      </c>
      <c r="H154" s="258" t="s">
        <v>661</v>
      </c>
      <c r="I154" s="258" t="s">
        <v>662</v>
      </c>
      <c r="J154" s="258" t="s">
        <v>663</v>
      </c>
      <c r="K154" s="259">
        <f>'LK 14'!F7</f>
        <v>111.68923119999999</v>
      </c>
      <c r="L154" s="259">
        <f>'LK 14'!G7</f>
        <v>119.68923119999999</v>
      </c>
      <c r="M154" s="259">
        <f>'LK 14'!H7</f>
        <v>119.68923119999999</v>
      </c>
      <c r="N154" s="259">
        <f>'LK 14'!I7</f>
        <v>78.489231200000006</v>
      </c>
      <c r="O154" s="260">
        <f t="shared" si="52"/>
        <v>119.68923119999999</v>
      </c>
      <c r="P154" s="260">
        <f t="shared" si="53"/>
        <v>429.55692479999999</v>
      </c>
      <c r="Q154" s="261">
        <f>'LK 14'!D7</f>
        <v>149.38</v>
      </c>
      <c r="R154" s="262">
        <f t="shared" si="55"/>
        <v>2.4300000000000002</v>
      </c>
    </row>
    <row r="155" spans="2:18" x14ac:dyDescent="0.25">
      <c r="B155" s="254">
        <v>147</v>
      </c>
      <c r="C155" s="267" t="s">
        <v>375</v>
      </c>
      <c r="D155" s="256" t="str">
        <f t="shared" si="54"/>
        <v>LK.14.6</v>
      </c>
      <c r="E155" s="256" t="s">
        <v>823</v>
      </c>
      <c r="F155" s="257">
        <v>4</v>
      </c>
      <c r="G155" s="305"/>
      <c r="H155" s="258" t="s">
        <v>664</v>
      </c>
      <c r="I155" s="258" t="s">
        <v>665</v>
      </c>
      <c r="J155" s="258" t="s">
        <v>663</v>
      </c>
      <c r="K155" s="259">
        <f>'LK 14'!F8</f>
        <v>52.4</v>
      </c>
      <c r="L155" s="259">
        <f>'LK 14'!G8</f>
        <v>54</v>
      </c>
      <c r="M155" s="259">
        <f>'LK 14'!H8</f>
        <v>54</v>
      </c>
      <c r="N155" s="259">
        <f>'LK 14'!I8</f>
        <v>32.1</v>
      </c>
      <c r="O155" s="260">
        <f t="shared" si="52"/>
        <v>54</v>
      </c>
      <c r="P155" s="260">
        <f t="shared" si="53"/>
        <v>192.5</v>
      </c>
      <c r="Q155" s="261">
        <f>'LK 14'!D8</f>
        <v>63</v>
      </c>
      <c r="R155" s="262">
        <f t="shared" si="55"/>
        <v>2.4300000000000002</v>
      </c>
    </row>
    <row r="156" spans="2:18" x14ac:dyDescent="0.25">
      <c r="B156" s="254">
        <v>148</v>
      </c>
      <c r="C156" s="267" t="s">
        <v>376</v>
      </c>
      <c r="D156" s="256" t="str">
        <f t="shared" si="54"/>
        <v>LK.14.7</v>
      </c>
      <c r="E156" s="256" t="s">
        <v>824</v>
      </c>
      <c r="F156" s="257">
        <v>4</v>
      </c>
      <c r="G156" s="305"/>
      <c r="H156" s="258" t="s">
        <v>664</v>
      </c>
      <c r="I156" s="258" t="s">
        <v>665</v>
      </c>
      <c r="J156" s="258" t="s">
        <v>663</v>
      </c>
      <c r="K156" s="259">
        <f>'LK 14'!F9</f>
        <v>52.4</v>
      </c>
      <c r="L156" s="259">
        <f>'LK 14'!G9</f>
        <v>54</v>
      </c>
      <c r="M156" s="259">
        <f>'LK 14'!H9</f>
        <v>54</v>
      </c>
      <c r="N156" s="259">
        <f>'LK 14'!I9</f>
        <v>32.1</v>
      </c>
      <c r="O156" s="260">
        <f t="shared" si="52"/>
        <v>54</v>
      </c>
      <c r="P156" s="260">
        <f t="shared" si="53"/>
        <v>192.5</v>
      </c>
      <c r="Q156" s="261">
        <f>'LK 14'!D9</f>
        <v>63</v>
      </c>
      <c r="R156" s="262">
        <f t="shared" si="55"/>
        <v>2.4300000000000002</v>
      </c>
    </row>
    <row r="157" spans="2:18" x14ac:dyDescent="0.25">
      <c r="B157" s="254">
        <v>149</v>
      </c>
      <c r="C157" s="267" t="s">
        <v>377</v>
      </c>
      <c r="D157" s="256" t="str">
        <f t="shared" si="54"/>
        <v>LK.14.8</v>
      </c>
      <c r="E157" s="256" t="s">
        <v>780</v>
      </c>
      <c r="F157" s="257">
        <v>4</v>
      </c>
      <c r="G157" s="305"/>
      <c r="H157" s="258" t="s">
        <v>661</v>
      </c>
      <c r="I157" s="258" t="s">
        <v>662</v>
      </c>
      <c r="J157" s="258" t="s">
        <v>663</v>
      </c>
      <c r="K157" s="259">
        <f>'LK 14'!F10</f>
        <v>52.7</v>
      </c>
      <c r="L157" s="259">
        <f>'LK 14'!G10</f>
        <v>54</v>
      </c>
      <c r="M157" s="259">
        <f>'LK 14'!H10</f>
        <v>54</v>
      </c>
      <c r="N157" s="259">
        <f>'LK 14'!I10</f>
        <v>27.9</v>
      </c>
      <c r="O157" s="260">
        <f t="shared" si="52"/>
        <v>54</v>
      </c>
      <c r="P157" s="260">
        <f t="shared" si="53"/>
        <v>188.6</v>
      </c>
      <c r="Q157" s="261">
        <f>'LK 14'!D10</f>
        <v>91</v>
      </c>
      <c r="R157" s="262">
        <f t="shared" si="55"/>
        <v>2.4300000000000002</v>
      </c>
    </row>
    <row r="158" spans="2:18" x14ac:dyDescent="0.25">
      <c r="B158" s="254">
        <v>150</v>
      </c>
      <c r="C158" s="267" t="s">
        <v>378</v>
      </c>
      <c r="D158" s="256" t="str">
        <f>+C158</f>
        <v>LK.15.1</v>
      </c>
      <c r="E158" s="256" t="s">
        <v>822</v>
      </c>
      <c r="F158" s="257">
        <v>4</v>
      </c>
      <c r="G158" s="305" t="s">
        <v>1106</v>
      </c>
      <c r="H158" s="258" t="s">
        <v>661</v>
      </c>
      <c r="I158" s="258" t="s">
        <v>662</v>
      </c>
      <c r="J158" s="258" t="s">
        <v>681</v>
      </c>
      <c r="K158" s="259">
        <f>'LK 15'!F3</f>
        <v>68.416749999999993</v>
      </c>
      <c r="L158" s="259">
        <f>'LK 15'!G3</f>
        <v>70</v>
      </c>
      <c r="M158" s="259">
        <f>'LK 15'!H3</f>
        <v>70</v>
      </c>
      <c r="N158" s="259">
        <f>'LK 15'!I3</f>
        <v>36.910629999999998</v>
      </c>
      <c r="O158" s="260">
        <f t="shared" ref="O158:O165" si="56">+MAX(K158:N158)</f>
        <v>70</v>
      </c>
      <c r="P158" s="260">
        <f t="shared" ref="P158:P165" si="57">+SUM(K158:N158)</f>
        <v>245.32737999999998</v>
      </c>
      <c r="Q158" s="261">
        <f>'LK 15'!D3</f>
        <v>112</v>
      </c>
      <c r="R158" s="262">
        <f>0.81*3</f>
        <v>2.4300000000000002</v>
      </c>
    </row>
    <row r="159" spans="2:18" x14ac:dyDescent="0.25">
      <c r="B159" s="254">
        <v>151</v>
      </c>
      <c r="C159" s="267" t="s">
        <v>379</v>
      </c>
      <c r="D159" s="256" t="str">
        <f t="shared" ref="D159:D165" si="58">+C159</f>
        <v>LK.15.2</v>
      </c>
      <c r="E159" s="256" t="s">
        <v>825</v>
      </c>
      <c r="F159" s="257">
        <v>4</v>
      </c>
      <c r="G159" s="305"/>
      <c r="H159" s="258" t="s">
        <v>664</v>
      </c>
      <c r="I159" s="258" t="s">
        <v>665</v>
      </c>
      <c r="J159" s="258" t="s">
        <v>681</v>
      </c>
      <c r="K159" s="259">
        <f>'LK 15'!F4</f>
        <v>68.435789999999997</v>
      </c>
      <c r="L159" s="259">
        <f>'LK 15'!G4</f>
        <v>70</v>
      </c>
      <c r="M159" s="259">
        <f>'LK 15'!H4</f>
        <v>70</v>
      </c>
      <c r="N159" s="259">
        <f>'LK 15'!I4</f>
        <v>41.475000000000001</v>
      </c>
      <c r="O159" s="260">
        <f t="shared" si="56"/>
        <v>70</v>
      </c>
      <c r="P159" s="260">
        <f t="shared" si="57"/>
        <v>249.91078999999999</v>
      </c>
      <c r="Q159" s="261">
        <f>'LK 15'!D4</f>
        <v>80</v>
      </c>
      <c r="R159" s="262">
        <f t="shared" ref="R159:R165" si="59">0.81*3</f>
        <v>2.4300000000000002</v>
      </c>
    </row>
    <row r="160" spans="2:18" x14ac:dyDescent="0.25">
      <c r="B160" s="254">
        <v>152</v>
      </c>
      <c r="C160" s="267" t="s">
        <v>380</v>
      </c>
      <c r="D160" s="256" t="str">
        <f t="shared" si="58"/>
        <v>LK.15.3</v>
      </c>
      <c r="E160" s="256" t="s">
        <v>826</v>
      </c>
      <c r="F160" s="257">
        <v>4</v>
      </c>
      <c r="G160" s="305"/>
      <c r="H160" s="258" t="s">
        <v>664</v>
      </c>
      <c r="I160" s="258" t="s">
        <v>665</v>
      </c>
      <c r="J160" s="258" t="s">
        <v>681</v>
      </c>
      <c r="K160" s="259">
        <f>'LK 15'!F5</f>
        <v>68.186700000000002</v>
      </c>
      <c r="L160" s="259">
        <f>'LK 15'!G5</f>
        <v>70</v>
      </c>
      <c r="M160" s="259">
        <f>'LK 15'!H5</f>
        <v>70</v>
      </c>
      <c r="N160" s="259">
        <f>'LK 15'!I5</f>
        <v>41.475000000000001</v>
      </c>
      <c r="O160" s="260">
        <f t="shared" si="56"/>
        <v>70</v>
      </c>
      <c r="P160" s="260">
        <f t="shared" si="57"/>
        <v>249.6617</v>
      </c>
      <c r="Q160" s="261">
        <f>'LK 15'!D5</f>
        <v>80</v>
      </c>
      <c r="R160" s="262">
        <f t="shared" si="59"/>
        <v>2.4300000000000002</v>
      </c>
    </row>
    <row r="161" spans="2:18" x14ac:dyDescent="0.25">
      <c r="B161" s="254">
        <v>153</v>
      </c>
      <c r="C161" s="267" t="s">
        <v>381</v>
      </c>
      <c r="D161" s="256" t="str">
        <f t="shared" si="58"/>
        <v>LK.15.4</v>
      </c>
      <c r="E161" s="256" t="s">
        <v>827</v>
      </c>
      <c r="F161" s="257">
        <v>4</v>
      </c>
      <c r="G161" s="305"/>
      <c r="H161" s="258" t="s">
        <v>661</v>
      </c>
      <c r="I161" s="258" t="s">
        <v>662</v>
      </c>
      <c r="J161" s="258" t="s">
        <v>681</v>
      </c>
      <c r="K161" s="259">
        <f>'LK 15'!F6</f>
        <v>110.15892636800001</v>
      </c>
      <c r="L161" s="259">
        <f>'LK 15'!G6</f>
        <v>118.53522636800001</v>
      </c>
      <c r="M161" s="259">
        <f>'LK 15'!H6</f>
        <v>118.53522636800001</v>
      </c>
      <c r="N161" s="259">
        <f>'LK 15'!I6</f>
        <v>80.643706368000011</v>
      </c>
      <c r="O161" s="260">
        <f t="shared" si="56"/>
        <v>118.53522636800001</v>
      </c>
      <c r="P161" s="260">
        <f t="shared" si="57"/>
        <v>427.87308547200007</v>
      </c>
      <c r="Q161" s="261">
        <f>'LK 15'!D6</f>
        <v>147.10400000000001</v>
      </c>
      <c r="R161" s="262">
        <f t="shared" si="59"/>
        <v>2.4300000000000002</v>
      </c>
    </row>
    <row r="162" spans="2:18" x14ac:dyDescent="0.25">
      <c r="B162" s="254">
        <v>154</v>
      </c>
      <c r="C162" s="267" t="s">
        <v>382</v>
      </c>
      <c r="D162" s="256" t="str">
        <f t="shared" si="58"/>
        <v>LK.15.5</v>
      </c>
      <c r="E162" s="256" t="s">
        <v>829</v>
      </c>
      <c r="F162" s="257">
        <v>4</v>
      </c>
      <c r="G162" s="305" t="s">
        <v>1107</v>
      </c>
      <c r="H162" s="258" t="s">
        <v>661</v>
      </c>
      <c r="I162" s="258" t="s">
        <v>662</v>
      </c>
      <c r="J162" s="258" t="s">
        <v>663</v>
      </c>
      <c r="K162" s="259">
        <f>'LK 15'!F7</f>
        <v>110.66605372800001</v>
      </c>
      <c r="L162" s="259">
        <f>'LK 15'!G7</f>
        <v>118.766053728</v>
      </c>
      <c r="M162" s="259">
        <f>'LK 15'!H7</f>
        <v>118.766053728</v>
      </c>
      <c r="N162" s="259">
        <f>'LK 15'!I7</f>
        <v>81.166053728000009</v>
      </c>
      <c r="O162" s="260">
        <f t="shared" si="56"/>
        <v>118.766053728</v>
      </c>
      <c r="P162" s="260">
        <f t="shared" si="57"/>
        <v>429.36421491200002</v>
      </c>
      <c r="Q162" s="261">
        <f>'LK 15'!D7</f>
        <v>147.55600000000001</v>
      </c>
      <c r="R162" s="262">
        <f t="shared" si="59"/>
        <v>2.4300000000000002</v>
      </c>
    </row>
    <row r="163" spans="2:18" x14ac:dyDescent="0.25">
      <c r="B163" s="254">
        <v>155</v>
      </c>
      <c r="C163" s="267" t="s">
        <v>383</v>
      </c>
      <c r="D163" s="256" t="str">
        <f t="shared" si="58"/>
        <v>LK.15.6</v>
      </c>
      <c r="E163" s="256" t="s">
        <v>831</v>
      </c>
      <c r="F163" s="257">
        <v>4</v>
      </c>
      <c r="G163" s="305"/>
      <c r="H163" s="258" t="s">
        <v>664</v>
      </c>
      <c r="I163" s="258" t="s">
        <v>665</v>
      </c>
      <c r="J163" s="258" t="s">
        <v>663</v>
      </c>
      <c r="K163" s="259">
        <f>'LK 15'!F8</f>
        <v>52.4</v>
      </c>
      <c r="L163" s="259">
        <f>'LK 15'!G8</f>
        <v>54</v>
      </c>
      <c r="M163" s="259">
        <f>'LK 15'!H8</f>
        <v>54</v>
      </c>
      <c r="N163" s="259">
        <f>'LK 15'!I8</f>
        <v>32.1</v>
      </c>
      <c r="O163" s="260">
        <f t="shared" si="56"/>
        <v>54</v>
      </c>
      <c r="P163" s="260">
        <f t="shared" si="57"/>
        <v>192.5</v>
      </c>
      <c r="Q163" s="261">
        <f>'LK 15'!D8</f>
        <v>63</v>
      </c>
      <c r="R163" s="262">
        <f t="shared" si="59"/>
        <v>2.4300000000000002</v>
      </c>
    </row>
    <row r="164" spans="2:18" x14ac:dyDescent="0.25">
      <c r="B164" s="254">
        <v>156</v>
      </c>
      <c r="C164" s="267" t="s">
        <v>384</v>
      </c>
      <c r="D164" s="256" t="str">
        <f t="shared" si="58"/>
        <v>LK.15.7</v>
      </c>
      <c r="E164" s="256" t="s">
        <v>832</v>
      </c>
      <c r="F164" s="257">
        <v>4</v>
      </c>
      <c r="G164" s="305"/>
      <c r="H164" s="258" t="s">
        <v>664</v>
      </c>
      <c r="I164" s="258" t="s">
        <v>665</v>
      </c>
      <c r="J164" s="258" t="s">
        <v>663</v>
      </c>
      <c r="K164" s="259">
        <f>'LK 15'!F9</f>
        <v>52.4</v>
      </c>
      <c r="L164" s="259">
        <f>'LK 15'!G9</f>
        <v>54</v>
      </c>
      <c r="M164" s="259">
        <f>'LK 15'!H9</f>
        <v>54</v>
      </c>
      <c r="N164" s="259">
        <f>'LK 15'!I9</f>
        <v>32.1</v>
      </c>
      <c r="O164" s="260">
        <f t="shared" si="56"/>
        <v>54</v>
      </c>
      <c r="P164" s="260">
        <f t="shared" si="57"/>
        <v>192.5</v>
      </c>
      <c r="Q164" s="261">
        <f>'LK 15'!D9</f>
        <v>63</v>
      </c>
      <c r="R164" s="262">
        <f t="shared" si="59"/>
        <v>2.4300000000000002</v>
      </c>
    </row>
    <row r="165" spans="2:18" x14ac:dyDescent="0.25">
      <c r="B165" s="254">
        <v>157</v>
      </c>
      <c r="C165" s="267" t="s">
        <v>385</v>
      </c>
      <c r="D165" s="256" t="str">
        <f t="shared" si="58"/>
        <v>LK.15.8</v>
      </c>
      <c r="E165" s="256" t="s">
        <v>833</v>
      </c>
      <c r="F165" s="257">
        <v>4</v>
      </c>
      <c r="G165" s="305"/>
      <c r="H165" s="258" t="s">
        <v>661</v>
      </c>
      <c r="I165" s="258" t="s">
        <v>662</v>
      </c>
      <c r="J165" s="258" t="s">
        <v>663</v>
      </c>
      <c r="K165" s="259">
        <f>'LK 15'!F10</f>
        <v>52.7</v>
      </c>
      <c r="L165" s="259">
        <f>'LK 15'!G10</f>
        <v>54</v>
      </c>
      <c r="M165" s="259">
        <f>'LK 15'!H10</f>
        <v>54</v>
      </c>
      <c r="N165" s="259">
        <f>'LK 15'!I10</f>
        <v>27.9</v>
      </c>
      <c r="O165" s="260">
        <f t="shared" si="56"/>
        <v>54</v>
      </c>
      <c r="P165" s="260">
        <f t="shared" si="57"/>
        <v>188.6</v>
      </c>
      <c r="Q165" s="261">
        <f>'LK 15'!D10</f>
        <v>91</v>
      </c>
      <c r="R165" s="262">
        <f t="shared" si="59"/>
        <v>2.4300000000000002</v>
      </c>
    </row>
    <row r="166" spans="2:18" x14ac:dyDescent="0.25">
      <c r="B166" s="254">
        <v>158</v>
      </c>
      <c r="C166" s="267" t="s">
        <v>386</v>
      </c>
      <c r="D166" s="256" t="str">
        <f>+C166</f>
        <v>LK.16.1</v>
      </c>
      <c r="E166" s="256" t="s">
        <v>834</v>
      </c>
      <c r="F166" s="257">
        <v>4</v>
      </c>
      <c r="G166" s="305" t="s">
        <v>1108</v>
      </c>
      <c r="H166" s="258" t="s">
        <v>661</v>
      </c>
      <c r="I166" s="258" t="s">
        <v>662</v>
      </c>
      <c r="J166" s="258" t="s">
        <v>681</v>
      </c>
      <c r="K166" s="259">
        <f>'LK 16'!F3</f>
        <v>52.7</v>
      </c>
      <c r="L166" s="259">
        <f>'LK 16'!G3</f>
        <v>54</v>
      </c>
      <c r="M166" s="259">
        <f>'LK 16'!H3</f>
        <v>54</v>
      </c>
      <c r="N166" s="259">
        <f>'LK 16'!I3</f>
        <v>27.9</v>
      </c>
      <c r="O166" s="260">
        <f t="shared" ref="O166:O173" si="60">+MAX(K166:N166)</f>
        <v>54</v>
      </c>
      <c r="P166" s="260">
        <f t="shared" ref="P166:P173" si="61">+SUM(K166:N166)</f>
        <v>188.6</v>
      </c>
      <c r="Q166" s="261">
        <f>'LK 16'!D3</f>
        <v>91</v>
      </c>
      <c r="R166" s="262">
        <f>0.81*3</f>
        <v>2.4300000000000002</v>
      </c>
    </row>
    <row r="167" spans="2:18" x14ac:dyDescent="0.25">
      <c r="B167" s="254">
        <v>159</v>
      </c>
      <c r="C167" s="267" t="s">
        <v>387</v>
      </c>
      <c r="D167" s="256" t="str">
        <f t="shared" ref="D167:D173" si="62">+C167</f>
        <v>LK.16.2</v>
      </c>
      <c r="E167" s="256" t="s">
        <v>835</v>
      </c>
      <c r="F167" s="257">
        <v>4</v>
      </c>
      <c r="G167" s="305"/>
      <c r="H167" s="258" t="s">
        <v>664</v>
      </c>
      <c r="I167" s="258" t="s">
        <v>665</v>
      </c>
      <c r="J167" s="258" t="s">
        <v>681</v>
      </c>
      <c r="K167" s="259">
        <f>'LK 16'!F4</f>
        <v>52.4</v>
      </c>
      <c r="L167" s="259">
        <f>'LK 16'!G4</f>
        <v>54</v>
      </c>
      <c r="M167" s="259">
        <f>'LK 16'!H4</f>
        <v>54</v>
      </c>
      <c r="N167" s="259">
        <f>'LK 16'!I4</f>
        <v>32.1</v>
      </c>
      <c r="O167" s="260">
        <f t="shared" si="60"/>
        <v>54</v>
      </c>
      <c r="P167" s="260">
        <f t="shared" si="61"/>
        <v>192.5</v>
      </c>
      <c r="Q167" s="261">
        <f>'LK 16'!D4</f>
        <v>63</v>
      </c>
      <c r="R167" s="262">
        <f t="shared" ref="R167:R173" si="63">0.81*3</f>
        <v>2.4300000000000002</v>
      </c>
    </row>
    <row r="168" spans="2:18" x14ac:dyDescent="0.25">
      <c r="B168" s="254">
        <v>160</v>
      </c>
      <c r="C168" s="267" t="s">
        <v>388</v>
      </c>
      <c r="D168" s="256" t="str">
        <f t="shared" si="62"/>
        <v>LK.16.3</v>
      </c>
      <c r="E168" s="256" t="s">
        <v>830</v>
      </c>
      <c r="F168" s="257">
        <v>4</v>
      </c>
      <c r="G168" s="305"/>
      <c r="H168" s="258" t="s">
        <v>664</v>
      </c>
      <c r="I168" s="258" t="s">
        <v>665</v>
      </c>
      <c r="J168" s="258" t="s">
        <v>681</v>
      </c>
      <c r="K168" s="259">
        <f>'LK 16'!F5</f>
        <v>52.4</v>
      </c>
      <c r="L168" s="259">
        <f>'LK 16'!G5</f>
        <v>54</v>
      </c>
      <c r="M168" s="259">
        <f>'LK 16'!H5</f>
        <v>54</v>
      </c>
      <c r="N168" s="259">
        <f>'LK 16'!I5</f>
        <v>32.1</v>
      </c>
      <c r="O168" s="260">
        <f t="shared" si="60"/>
        <v>54</v>
      </c>
      <c r="P168" s="260">
        <f t="shared" si="61"/>
        <v>192.5</v>
      </c>
      <c r="Q168" s="261">
        <f>'LK 16'!D5</f>
        <v>63</v>
      </c>
      <c r="R168" s="262">
        <f t="shared" si="63"/>
        <v>2.4300000000000002</v>
      </c>
    </row>
    <row r="169" spans="2:18" x14ac:dyDescent="0.25">
      <c r="B169" s="254">
        <v>161</v>
      </c>
      <c r="C169" s="267" t="s">
        <v>389</v>
      </c>
      <c r="D169" s="256" t="str">
        <f t="shared" si="62"/>
        <v>LK.16.4</v>
      </c>
      <c r="E169" s="256" t="s">
        <v>836</v>
      </c>
      <c r="F169" s="257">
        <v>4</v>
      </c>
      <c r="G169" s="305"/>
      <c r="H169" s="258" t="s">
        <v>661</v>
      </c>
      <c r="I169" s="258" t="s">
        <v>662</v>
      </c>
      <c r="J169" s="258" t="s">
        <v>681</v>
      </c>
      <c r="K169" s="259">
        <f>'LK 16'!F6</f>
        <v>110.07408000000001</v>
      </c>
      <c r="L169" s="259">
        <f>'LK 16'!G6</f>
        <v>118.17408</v>
      </c>
      <c r="M169" s="259">
        <f>'LK 16'!H6</f>
        <v>118.17408</v>
      </c>
      <c r="N169" s="259">
        <f>'LK 16'!I6</f>
        <v>80.474080000000015</v>
      </c>
      <c r="O169" s="260">
        <f t="shared" si="60"/>
        <v>118.17408</v>
      </c>
      <c r="P169" s="260">
        <f t="shared" si="61"/>
        <v>426.89632</v>
      </c>
      <c r="Q169" s="261">
        <f>'LK 16'!D6</f>
        <v>146.4</v>
      </c>
      <c r="R169" s="262">
        <f t="shared" si="63"/>
        <v>2.4300000000000002</v>
      </c>
    </row>
    <row r="170" spans="2:18" x14ac:dyDescent="0.25">
      <c r="B170" s="254">
        <v>162</v>
      </c>
      <c r="C170" s="267" t="s">
        <v>390</v>
      </c>
      <c r="D170" s="256" t="str">
        <f t="shared" si="62"/>
        <v>LK.16.5</v>
      </c>
      <c r="E170" s="256" t="s">
        <v>838</v>
      </c>
      <c r="F170" s="257">
        <v>4</v>
      </c>
      <c r="G170" s="305" t="s">
        <v>1109</v>
      </c>
      <c r="H170" s="258" t="s">
        <v>661</v>
      </c>
      <c r="I170" s="258" t="s">
        <v>662</v>
      </c>
      <c r="J170" s="258" t="s">
        <v>663</v>
      </c>
      <c r="K170" s="259">
        <f>'LK 16'!F7</f>
        <v>107.70137</v>
      </c>
      <c r="L170" s="259">
        <f>'LK 16'!G7</f>
        <v>116.26622999999999</v>
      </c>
      <c r="M170" s="259">
        <f>'LK 16'!H7</f>
        <v>116.26622999999999</v>
      </c>
      <c r="N170" s="259">
        <f>'LK 16'!I7</f>
        <v>77.857349999999997</v>
      </c>
      <c r="O170" s="260">
        <f t="shared" si="60"/>
        <v>116.26622999999999</v>
      </c>
      <c r="P170" s="260">
        <f t="shared" si="61"/>
        <v>418.09118000000001</v>
      </c>
      <c r="Q170" s="261">
        <f>'LK 16'!D7</f>
        <v>143.9</v>
      </c>
      <c r="R170" s="262">
        <f t="shared" si="63"/>
        <v>2.4300000000000002</v>
      </c>
    </row>
    <row r="171" spans="2:18" x14ac:dyDescent="0.25">
      <c r="B171" s="254">
        <v>163</v>
      </c>
      <c r="C171" s="267" t="s">
        <v>391</v>
      </c>
      <c r="D171" s="256" t="str">
        <f t="shared" si="62"/>
        <v>LK.16.6</v>
      </c>
      <c r="E171" s="256" t="s">
        <v>839</v>
      </c>
      <c r="F171" s="257">
        <v>4</v>
      </c>
      <c r="G171" s="305"/>
      <c r="H171" s="258" t="s">
        <v>664</v>
      </c>
      <c r="I171" s="258" t="s">
        <v>665</v>
      </c>
      <c r="J171" s="258" t="s">
        <v>663</v>
      </c>
      <c r="K171" s="259">
        <f>'LK 16'!F8</f>
        <v>67.843350000000001</v>
      </c>
      <c r="L171" s="259">
        <f>'LK 16'!G8</f>
        <v>69.645380000000003</v>
      </c>
      <c r="M171" s="259">
        <f>'LK 16'!H8</f>
        <v>69.645380000000003</v>
      </c>
      <c r="N171" s="259">
        <f>'LK 16'!I8</f>
        <v>42.564999999999998</v>
      </c>
      <c r="O171" s="260">
        <f t="shared" si="60"/>
        <v>69.645380000000003</v>
      </c>
      <c r="P171" s="260">
        <f t="shared" si="61"/>
        <v>249.69911000000002</v>
      </c>
      <c r="Q171" s="261">
        <f>'LK 16'!D8</f>
        <v>79.7</v>
      </c>
      <c r="R171" s="262">
        <f t="shared" si="63"/>
        <v>2.4300000000000002</v>
      </c>
    </row>
    <row r="172" spans="2:18" x14ac:dyDescent="0.25">
      <c r="B172" s="254">
        <v>164</v>
      </c>
      <c r="C172" s="267" t="s">
        <v>392</v>
      </c>
      <c r="D172" s="256" t="str">
        <f t="shared" si="62"/>
        <v>LK.16.7</v>
      </c>
      <c r="E172" s="256" t="s">
        <v>840</v>
      </c>
      <c r="F172" s="257">
        <v>4</v>
      </c>
      <c r="G172" s="305"/>
      <c r="H172" s="258" t="s">
        <v>664</v>
      </c>
      <c r="I172" s="258" t="s">
        <v>665</v>
      </c>
      <c r="J172" s="258" t="s">
        <v>663</v>
      </c>
      <c r="K172" s="259">
        <f>'LK 16'!F9</f>
        <v>68.085740000000001</v>
      </c>
      <c r="L172" s="259">
        <f>'LK 16'!G9</f>
        <v>69.647229999999993</v>
      </c>
      <c r="M172" s="259">
        <f>'LK 16'!H9</f>
        <v>69.647229999999993</v>
      </c>
      <c r="N172" s="259">
        <f>'LK 16'!I9</f>
        <v>42.564999999999998</v>
      </c>
      <c r="O172" s="260">
        <f t="shared" si="60"/>
        <v>69.647229999999993</v>
      </c>
      <c r="P172" s="260">
        <f t="shared" si="61"/>
        <v>249.9452</v>
      </c>
      <c r="Q172" s="261">
        <f>'LK 16'!D9</f>
        <v>79.7</v>
      </c>
      <c r="R172" s="262">
        <f t="shared" si="63"/>
        <v>2.4300000000000002</v>
      </c>
    </row>
    <row r="173" spans="2:18" x14ac:dyDescent="0.25">
      <c r="B173" s="254">
        <v>165</v>
      </c>
      <c r="C173" s="267" t="s">
        <v>393</v>
      </c>
      <c r="D173" s="256" t="str">
        <f t="shared" si="62"/>
        <v>LK.16.8</v>
      </c>
      <c r="E173" s="256" t="s">
        <v>841</v>
      </c>
      <c r="F173" s="257">
        <v>4</v>
      </c>
      <c r="G173" s="305"/>
      <c r="H173" s="258" t="s">
        <v>661</v>
      </c>
      <c r="I173" s="258" t="s">
        <v>662</v>
      </c>
      <c r="J173" s="258" t="s">
        <v>663</v>
      </c>
      <c r="K173" s="259">
        <f>'LK 16'!F10</f>
        <v>68.057699999999997</v>
      </c>
      <c r="L173" s="259">
        <f>'LK 16'!G10</f>
        <v>69.649079999999998</v>
      </c>
      <c r="M173" s="259">
        <f>'LK 16'!H10</f>
        <v>69.649079999999998</v>
      </c>
      <c r="N173" s="259">
        <f>'LK 16'!I10</f>
        <v>37.928750000000001</v>
      </c>
      <c r="O173" s="260">
        <f t="shared" si="60"/>
        <v>69.649079999999998</v>
      </c>
      <c r="P173" s="260">
        <f t="shared" si="61"/>
        <v>245.28460999999999</v>
      </c>
      <c r="Q173" s="261">
        <f>'LK 16'!D10</f>
        <v>111.6</v>
      </c>
      <c r="R173" s="262">
        <f t="shared" si="63"/>
        <v>2.4300000000000002</v>
      </c>
    </row>
    <row r="174" spans="2:18" x14ac:dyDescent="0.25">
      <c r="B174" s="254">
        <v>166</v>
      </c>
      <c r="C174" s="267" t="s">
        <v>394</v>
      </c>
      <c r="D174" s="256" t="str">
        <f>+C174</f>
        <v>LK.17.1</v>
      </c>
      <c r="E174" s="256" t="s">
        <v>843</v>
      </c>
      <c r="F174" s="257">
        <v>4</v>
      </c>
      <c r="G174" s="305" t="s">
        <v>1110</v>
      </c>
      <c r="H174" s="258" t="s">
        <v>661</v>
      </c>
      <c r="I174" s="258" t="s">
        <v>662</v>
      </c>
      <c r="J174" s="258" t="s">
        <v>681</v>
      </c>
      <c r="K174" s="259">
        <f>'LK 17'!F3</f>
        <v>84.8</v>
      </c>
      <c r="L174" s="259">
        <f>'LK 17'!G3</f>
        <v>91.5</v>
      </c>
      <c r="M174" s="259">
        <f>'LK 17'!H3</f>
        <v>91.5</v>
      </c>
      <c r="N174" s="259">
        <f>'LK 17'!I3</f>
        <v>58.5</v>
      </c>
      <c r="O174" s="260">
        <f t="shared" ref="O174:O186" si="64">+MAX(K174:N174)</f>
        <v>91.5</v>
      </c>
      <c r="P174" s="260">
        <f t="shared" ref="P174:P186" si="65">+SUM(K174:N174)</f>
        <v>326.3</v>
      </c>
      <c r="Q174" s="261">
        <f>'LK 17'!D3</f>
        <v>107.54</v>
      </c>
      <c r="R174" s="262">
        <f>0.81*3</f>
        <v>2.4300000000000002</v>
      </c>
    </row>
    <row r="175" spans="2:18" x14ac:dyDescent="0.25">
      <c r="B175" s="254">
        <v>167</v>
      </c>
      <c r="C175" s="267" t="s">
        <v>395</v>
      </c>
      <c r="D175" s="256" t="str">
        <f t="shared" ref="D175:D186" si="66">+C175</f>
        <v>LK.17.2</v>
      </c>
      <c r="E175" s="256" t="s">
        <v>844</v>
      </c>
      <c r="F175" s="257">
        <v>4</v>
      </c>
      <c r="G175" s="305"/>
      <c r="H175" s="258" t="s">
        <v>664</v>
      </c>
      <c r="I175" s="258" t="s">
        <v>665</v>
      </c>
      <c r="J175" s="258" t="s">
        <v>681</v>
      </c>
      <c r="K175" s="259">
        <f>'LK 17'!F4</f>
        <v>75.7</v>
      </c>
      <c r="L175" s="259">
        <f>'LK 17'!G4</f>
        <v>78</v>
      </c>
      <c r="M175" s="259">
        <f>'LK 17'!H4</f>
        <v>78</v>
      </c>
      <c r="N175" s="259">
        <f>'LK 17'!I4</f>
        <v>41.3</v>
      </c>
      <c r="O175" s="260">
        <f t="shared" si="64"/>
        <v>78</v>
      </c>
      <c r="P175" s="260">
        <f t="shared" si="65"/>
        <v>273</v>
      </c>
      <c r="Q175" s="261">
        <f>'LK 17'!D4</f>
        <v>90</v>
      </c>
      <c r="R175" s="262">
        <f t="shared" ref="R175:R186" si="67">0.81*3</f>
        <v>2.4300000000000002</v>
      </c>
    </row>
    <row r="176" spans="2:18" x14ac:dyDescent="0.25">
      <c r="B176" s="254">
        <v>168</v>
      </c>
      <c r="C176" s="267" t="s">
        <v>396</v>
      </c>
      <c r="D176" s="256" t="str">
        <f t="shared" si="66"/>
        <v>LK.17.3</v>
      </c>
      <c r="E176" s="256" t="s">
        <v>845</v>
      </c>
      <c r="F176" s="257">
        <v>4</v>
      </c>
      <c r="G176" s="305"/>
      <c r="H176" s="258" t="s">
        <v>664</v>
      </c>
      <c r="I176" s="258" t="s">
        <v>665</v>
      </c>
      <c r="J176" s="258" t="s">
        <v>681</v>
      </c>
      <c r="K176" s="259">
        <f>'LK 17'!F5</f>
        <v>75.7</v>
      </c>
      <c r="L176" s="259">
        <f>'LK 17'!G5</f>
        <v>78</v>
      </c>
      <c r="M176" s="259">
        <f>'LK 17'!H5</f>
        <v>78</v>
      </c>
      <c r="N176" s="259">
        <f>'LK 17'!I5</f>
        <v>46.8</v>
      </c>
      <c r="O176" s="260">
        <f t="shared" si="64"/>
        <v>78</v>
      </c>
      <c r="P176" s="260">
        <f t="shared" si="65"/>
        <v>278.5</v>
      </c>
      <c r="Q176" s="261">
        <f>'LK 17'!D5</f>
        <v>90</v>
      </c>
      <c r="R176" s="262">
        <f t="shared" si="67"/>
        <v>2.4300000000000002</v>
      </c>
    </row>
    <row r="177" spans="2:18" x14ac:dyDescent="0.25">
      <c r="B177" s="254">
        <v>169</v>
      </c>
      <c r="C177" s="267" t="s">
        <v>397</v>
      </c>
      <c r="D177" s="256" t="str">
        <f t="shared" si="66"/>
        <v>LK.17.4</v>
      </c>
      <c r="E177" s="256" t="s">
        <v>846</v>
      </c>
      <c r="F177" s="257">
        <v>4</v>
      </c>
      <c r="G177" s="305"/>
      <c r="H177" s="258" t="s">
        <v>664</v>
      </c>
      <c r="I177" s="258" t="s">
        <v>665</v>
      </c>
      <c r="J177" s="258" t="s">
        <v>681</v>
      </c>
      <c r="K177" s="259">
        <f>'LK 17'!F6</f>
        <v>75.7</v>
      </c>
      <c r="L177" s="259">
        <f>'LK 17'!G6</f>
        <v>78</v>
      </c>
      <c r="M177" s="259">
        <f>'LK 17'!H6</f>
        <v>78</v>
      </c>
      <c r="N177" s="259">
        <f>'LK 17'!I6</f>
        <v>46.8</v>
      </c>
      <c r="O177" s="260">
        <f t="shared" si="64"/>
        <v>78</v>
      </c>
      <c r="P177" s="260">
        <f t="shared" si="65"/>
        <v>278.5</v>
      </c>
      <c r="Q177" s="261">
        <f>'LK 17'!D6</f>
        <v>90</v>
      </c>
      <c r="R177" s="262">
        <f t="shared" si="67"/>
        <v>2.4300000000000002</v>
      </c>
    </row>
    <row r="178" spans="2:18" x14ac:dyDescent="0.25">
      <c r="B178" s="254">
        <v>170</v>
      </c>
      <c r="C178" s="267" t="s">
        <v>398</v>
      </c>
      <c r="D178" s="256" t="str">
        <f t="shared" si="66"/>
        <v>LK.17.5</v>
      </c>
      <c r="E178" s="256" t="s">
        <v>847</v>
      </c>
      <c r="F178" s="257">
        <v>4</v>
      </c>
      <c r="G178" s="305"/>
      <c r="H178" s="258" t="s">
        <v>664</v>
      </c>
      <c r="I178" s="258" t="s">
        <v>665</v>
      </c>
      <c r="J178" s="258" t="s">
        <v>681</v>
      </c>
      <c r="K178" s="259">
        <f>'LK 17'!F7</f>
        <v>75.7</v>
      </c>
      <c r="L178" s="259">
        <f>'LK 17'!G7</f>
        <v>78</v>
      </c>
      <c r="M178" s="259">
        <f>'LK 17'!H7</f>
        <v>78</v>
      </c>
      <c r="N178" s="259">
        <f>'LK 17'!I7</f>
        <v>41.4</v>
      </c>
      <c r="O178" s="260">
        <f t="shared" si="64"/>
        <v>78</v>
      </c>
      <c r="P178" s="260">
        <f t="shared" si="65"/>
        <v>273.09999999999997</v>
      </c>
      <c r="Q178" s="261">
        <f>'LK 17'!D7</f>
        <v>90</v>
      </c>
      <c r="R178" s="262">
        <f t="shared" si="67"/>
        <v>2.4300000000000002</v>
      </c>
    </row>
    <row r="179" spans="2:18" x14ac:dyDescent="0.25">
      <c r="B179" s="254">
        <v>171</v>
      </c>
      <c r="C179" s="267" t="s">
        <v>399</v>
      </c>
      <c r="D179" s="256" t="str">
        <f t="shared" si="66"/>
        <v>LK.17.6</v>
      </c>
      <c r="E179" s="256" t="s">
        <v>848</v>
      </c>
      <c r="F179" s="257">
        <v>4</v>
      </c>
      <c r="G179" s="305"/>
      <c r="H179" s="258" t="s">
        <v>661</v>
      </c>
      <c r="I179" s="258" t="s">
        <v>662</v>
      </c>
      <c r="J179" s="258" t="s">
        <v>681</v>
      </c>
      <c r="K179" s="259">
        <f>'LK 17'!F8</f>
        <v>75.900000000000006</v>
      </c>
      <c r="L179" s="259">
        <f>'LK 17'!G8</f>
        <v>78</v>
      </c>
      <c r="M179" s="259">
        <f>'LK 17'!H8</f>
        <v>78</v>
      </c>
      <c r="N179" s="259">
        <f>'LK 17'!I8</f>
        <v>41</v>
      </c>
      <c r="O179" s="260">
        <f t="shared" si="64"/>
        <v>78</v>
      </c>
      <c r="P179" s="260">
        <f t="shared" si="65"/>
        <v>272.89999999999998</v>
      </c>
      <c r="Q179" s="261">
        <f>'LK 17'!D8</f>
        <v>120</v>
      </c>
      <c r="R179" s="262">
        <f t="shared" si="67"/>
        <v>2.4300000000000002</v>
      </c>
    </row>
    <row r="180" spans="2:18" x14ac:dyDescent="0.25">
      <c r="B180" s="254">
        <v>172</v>
      </c>
      <c r="C180" s="267" t="s">
        <v>400</v>
      </c>
      <c r="D180" s="256" t="str">
        <f t="shared" si="66"/>
        <v>LK.17.7</v>
      </c>
      <c r="E180" s="256" t="s">
        <v>849</v>
      </c>
      <c r="F180" s="257">
        <v>4</v>
      </c>
      <c r="G180" s="305" t="s">
        <v>1111</v>
      </c>
      <c r="H180" s="258" t="s">
        <v>661</v>
      </c>
      <c r="I180" s="258" t="s">
        <v>662</v>
      </c>
      <c r="J180" s="258" t="s">
        <v>663</v>
      </c>
      <c r="K180" s="259">
        <f>'LK 17'!F9</f>
        <v>63.4</v>
      </c>
      <c r="L180" s="259">
        <f>'LK 17'!G9</f>
        <v>65</v>
      </c>
      <c r="M180" s="259">
        <f>'LK 17'!H9</f>
        <v>65</v>
      </c>
      <c r="N180" s="259">
        <f>'LK 17'!I9</f>
        <v>34.200000000000003</v>
      </c>
      <c r="O180" s="260">
        <f t="shared" si="64"/>
        <v>65</v>
      </c>
      <c r="P180" s="260">
        <f t="shared" si="65"/>
        <v>227.60000000000002</v>
      </c>
      <c r="Q180" s="261">
        <f>'LK 17'!D9</f>
        <v>105</v>
      </c>
      <c r="R180" s="262">
        <f t="shared" si="67"/>
        <v>2.4300000000000002</v>
      </c>
    </row>
    <row r="181" spans="2:18" x14ac:dyDescent="0.25">
      <c r="B181" s="254">
        <v>173</v>
      </c>
      <c r="C181" s="267" t="s">
        <v>401</v>
      </c>
      <c r="D181" s="256" t="str">
        <f t="shared" si="66"/>
        <v>LK.17.8</v>
      </c>
      <c r="E181" s="256" t="s">
        <v>851</v>
      </c>
      <c r="F181" s="257">
        <v>4</v>
      </c>
      <c r="G181" s="305"/>
      <c r="H181" s="258" t="s">
        <v>664</v>
      </c>
      <c r="I181" s="258" t="s">
        <v>665</v>
      </c>
      <c r="J181" s="258" t="s">
        <v>663</v>
      </c>
      <c r="K181" s="259">
        <f>'LK 17'!F10</f>
        <v>63.2</v>
      </c>
      <c r="L181" s="259">
        <f>'LK 17'!G10</f>
        <v>65</v>
      </c>
      <c r="M181" s="259">
        <f>'LK 17'!H10</f>
        <v>65</v>
      </c>
      <c r="N181" s="259">
        <f>'LK 17'!I10</f>
        <v>39.4</v>
      </c>
      <c r="O181" s="260">
        <f t="shared" si="64"/>
        <v>65</v>
      </c>
      <c r="P181" s="260">
        <f t="shared" si="65"/>
        <v>232.6</v>
      </c>
      <c r="Q181" s="261">
        <f>'LK 17'!D10</f>
        <v>75</v>
      </c>
      <c r="R181" s="262">
        <f t="shared" si="67"/>
        <v>2.4300000000000002</v>
      </c>
    </row>
    <row r="182" spans="2:18" x14ac:dyDescent="0.25">
      <c r="B182" s="254">
        <v>174</v>
      </c>
      <c r="C182" s="267" t="s">
        <v>402</v>
      </c>
      <c r="D182" s="256" t="str">
        <f t="shared" si="66"/>
        <v>LK.17.9</v>
      </c>
      <c r="E182" s="256" t="s">
        <v>852</v>
      </c>
      <c r="F182" s="257">
        <v>4</v>
      </c>
      <c r="G182" s="305"/>
      <c r="H182" s="258" t="s">
        <v>664</v>
      </c>
      <c r="I182" s="258" t="s">
        <v>665</v>
      </c>
      <c r="J182" s="258" t="s">
        <v>663</v>
      </c>
      <c r="K182" s="259">
        <f>'LK 17'!F11</f>
        <v>63.2</v>
      </c>
      <c r="L182" s="259">
        <f>'LK 17'!G11</f>
        <v>65</v>
      </c>
      <c r="M182" s="259">
        <f>'LK 17'!H11</f>
        <v>65</v>
      </c>
      <c r="N182" s="259">
        <f>'LK 17'!I11</f>
        <v>34.200000000000003</v>
      </c>
      <c r="O182" s="260">
        <f t="shared" si="64"/>
        <v>65</v>
      </c>
      <c r="P182" s="260">
        <f t="shared" si="65"/>
        <v>227.39999999999998</v>
      </c>
      <c r="Q182" s="261">
        <f>'LK 17'!D11</f>
        <v>75</v>
      </c>
      <c r="R182" s="262">
        <f t="shared" si="67"/>
        <v>2.4300000000000002</v>
      </c>
    </row>
    <row r="183" spans="2:18" x14ac:dyDescent="0.25">
      <c r="B183" s="254">
        <v>175</v>
      </c>
      <c r="C183" s="267" t="s">
        <v>403</v>
      </c>
      <c r="D183" s="256" t="str">
        <f t="shared" si="66"/>
        <v>LK.17.10</v>
      </c>
      <c r="E183" s="256" t="s">
        <v>853</v>
      </c>
      <c r="F183" s="257">
        <v>4</v>
      </c>
      <c r="G183" s="305"/>
      <c r="H183" s="258" t="s">
        <v>664</v>
      </c>
      <c r="I183" s="258" t="s">
        <v>662</v>
      </c>
      <c r="J183" s="258" t="s">
        <v>663</v>
      </c>
      <c r="K183" s="259">
        <f>'LK 17'!F12</f>
        <v>63.2</v>
      </c>
      <c r="L183" s="259">
        <f>'LK 17'!G12</f>
        <v>65</v>
      </c>
      <c r="M183" s="259">
        <f>'LK 17'!H12</f>
        <v>65</v>
      </c>
      <c r="N183" s="259">
        <f>'LK 17'!I12</f>
        <v>34.4</v>
      </c>
      <c r="O183" s="260">
        <f t="shared" si="64"/>
        <v>65</v>
      </c>
      <c r="P183" s="260">
        <f t="shared" si="65"/>
        <v>227.6</v>
      </c>
      <c r="Q183" s="261">
        <f>'LK 17'!D12</f>
        <v>75</v>
      </c>
      <c r="R183" s="262">
        <f t="shared" si="67"/>
        <v>2.4300000000000002</v>
      </c>
    </row>
    <row r="184" spans="2:18" x14ac:dyDescent="0.25">
      <c r="B184" s="254">
        <v>176</v>
      </c>
      <c r="C184" s="267" t="s">
        <v>404</v>
      </c>
      <c r="D184" s="256" t="str">
        <f t="shared" si="66"/>
        <v>LK.17.11</v>
      </c>
      <c r="E184" s="256" t="s">
        <v>854</v>
      </c>
      <c r="F184" s="257">
        <v>4</v>
      </c>
      <c r="G184" s="305"/>
      <c r="H184" s="258" t="s">
        <v>664</v>
      </c>
      <c r="I184" s="258" t="s">
        <v>683</v>
      </c>
      <c r="J184" s="258" t="s">
        <v>663</v>
      </c>
      <c r="K184" s="259">
        <f>'LK 17'!F13</f>
        <v>63.4</v>
      </c>
      <c r="L184" s="259">
        <f>'LK 17'!G13</f>
        <v>65</v>
      </c>
      <c r="M184" s="259">
        <f>'LK 17'!H13</f>
        <v>65</v>
      </c>
      <c r="N184" s="259">
        <f>'LK 17'!I13</f>
        <v>39</v>
      </c>
      <c r="O184" s="260">
        <f t="shared" si="64"/>
        <v>65</v>
      </c>
      <c r="P184" s="260">
        <f t="shared" si="65"/>
        <v>232.4</v>
      </c>
      <c r="Q184" s="261">
        <f>'LK 17'!D13</f>
        <v>75</v>
      </c>
      <c r="R184" s="262">
        <f t="shared" si="67"/>
        <v>2.4300000000000002</v>
      </c>
    </row>
    <row r="185" spans="2:18" x14ac:dyDescent="0.25">
      <c r="B185" s="254">
        <v>177</v>
      </c>
      <c r="C185" s="267" t="s">
        <v>405</v>
      </c>
      <c r="D185" s="256" t="str">
        <f t="shared" si="66"/>
        <v>LK.17.12</v>
      </c>
      <c r="E185" s="256" t="s">
        <v>855</v>
      </c>
      <c r="F185" s="257">
        <v>4</v>
      </c>
      <c r="G185" s="305"/>
      <c r="H185" s="258" t="s">
        <v>664</v>
      </c>
      <c r="I185" s="258" t="s">
        <v>842</v>
      </c>
      <c r="J185" s="258" t="s">
        <v>663</v>
      </c>
      <c r="K185" s="259">
        <f>'LK 17'!F14</f>
        <v>63.2</v>
      </c>
      <c r="L185" s="259">
        <f>'LK 17'!G14</f>
        <v>65</v>
      </c>
      <c r="M185" s="259">
        <f>'LK 17'!H14</f>
        <v>65</v>
      </c>
      <c r="N185" s="259">
        <f>'LK 17'!I14</f>
        <v>39</v>
      </c>
      <c r="O185" s="260">
        <f t="shared" si="64"/>
        <v>65</v>
      </c>
      <c r="P185" s="260">
        <f t="shared" si="65"/>
        <v>232.2</v>
      </c>
      <c r="Q185" s="261">
        <f>'LK 17'!D14</f>
        <v>75</v>
      </c>
      <c r="R185" s="262">
        <f t="shared" si="67"/>
        <v>2.4300000000000002</v>
      </c>
    </row>
    <row r="186" spans="2:18" x14ac:dyDescent="0.25">
      <c r="B186" s="254">
        <v>178</v>
      </c>
      <c r="C186" s="267" t="s">
        <v>406</v>
      </c>
      <c r="D186" s="256" t="str">
        <f t="shared" si="66"/>
        <v>LK.17.13</v>
      </c>
      <c r="E186" s="256" t="s">
        <v>820</v>
      </c>
      <c r="F186" s="257">
        <v>4</v>
      </c>
      <c r="G186" s="305"/>
      <c r="H186" s="258" t="s">
        <v>661</v>
      </c>
      <c r="I186" s="258" t="s">
        <v>662</v>
      </c>
      <c r="J186" s="258" t="s">
        <v>663</v>
      </c>
      <c r="K186" s="259">
        <f>'LK 17'!F15</f>
        <v>84.8</v>
      </c>
      <c r="L186" s="259">
        <f>'LK 17'!G15</f>
        <v>91.5</v>
      </c>
      <c r="M186" s="259">
        <f>'LK 17'!H15</f>
        <v>91.5</v>
      </c>
      <c r="N186" s="259">
        <f>'LK 17'!I15</f>
        <v>58.7</v>
      </c>
      <c r="O186" s="260">
        <f t="shared" si="64"/>
        <v>91.5</v>
      </c>
      <c r="P186" s="260">
        <f t="shared" si="65"/>
        <v>326.5</v>
      </c>
      <c r="Q186" s="261">
        <f>'LK 17'!D15</f>
        <v>108.18</v>
      </c>
      <c r="R186" s="262">
        <f t="shared" si="67"/>
        <v>2.4300000000000002</v>
      </c>
    </row>
    <row r="187" spans="2:18" x14ac:dyDescent="0.25">
      <c r="B187" s="254">
        <v>179</v>
      </c>
      <c r="C187" s="267" t="s">
        <v>407</v>
      </c>
      <c r="D187" s="256" t="str">
        <f>+C187</f>
        <v>LK.18.1</v>
      </c>
      <c r="E187" s="256" t="s">
        <v>857</v>
      </c>
      <c r="F187" s="257">
        <v>4</v>
      </c>
      <c r="G187" s="305" t="s">
        <v>1112</v>
      </c>
      <c r="H187" s="258" t="s">
        <v>661</v>
      </c>
      <c r="I187" s="258" t="s">
        <v>662</v>
      </c>
      <c r="J187" s="258" t="s">
        <v>681</v>
      </c>
      <c r="K187" s="259">
        <f>'LK 18'!F3</f>
        <v>103.32987999999999</v>
      </c>
      <c r="L187" s="259">
        <f>'LK 18'!G3</f>
        <v>111.26208</v>
      </c>
      <c r="M187" s="259">
        <f>'LK 18'!H3</f>
        <v>111.26208</v>
      </c>
      <c r="N187" s="259">
        <f>'LK 18'!I3</f>
        <v>71.705299999999994</v>
      </c>
      <c r="O187" s="260">
        <f t="shared" ref="O187:O201" si="68">+MAX(K187:N187)</f>
        <v>111.26208</v>
      </c>
      <c r="P187" s="260">
        <f t="shared" ref="P187:P201" si="69">+SUM(K187:N187)</f>
        <v>397.55933999999991</v>
      </c>
      <c r="Q187" s="261">
        <f>'LK 18'!D3</f>
        <v>133.6</v>
      </c>
      <c r="R187" s="262">
        <f>0.81*3</f>
        <v>2.4300000000000002</v>
      </c>
    </row>
    <row r="188" spans="2:18" x14ac:dyDescent="0.25">
      <c r="B188" s="254">
        <v>180</v>
      </c>
      <c r="C188" s="267" t="s">
        <v>408</v>
      </c>
      <c r="D188" s="256" t="str">
        <f t="shared" ref="D188:D201" si="70">+C188</f>
        <v>LK.18.2</v>
      </c>
      <c r="E188" s="256" t="s">
        <v>858</v>
      </c>
      <c r="F188" s="257">
        <v>4</v>
      </c>
      <c r="G188" s="305"/>
      <c r="H188" s="258" t="s">
        <v>664</v>
      </c>
      <c r="I188" s="258" t="s">
        <v>665</v>
      </c>
      <c r="J188" s="258" t="s">
        <v>681</v>
      </c>
      <c r="K188" s="259">
        <f>'LK 18'!F4</f>
        <v>68.191100000000006</v>
      </c>
      <c r="L188" s="259">
        <f>'LK 18'!G4</f>
        <v>70</v>
      </c>
      <c r="M188" s="259">
        <f>'LK 18'!H4</f>
        <v>70</v>
      </c>
      <c r="N188" s="259">
        <f>'LK 18'!I4</f>
        <v>41.475000000000001</v>
      </c>
      <c r="O188" s="260">
        <f t="shared" si="68"/>
        <v>70</v>
      </c>
      <c r="P188" s="260">
        <f t="shared" si="69"/>
        <v>249.6661</v>
      </c>
      <c r="Q188" s="261">
        <f>'LK 18'!D4</f>
        <v>80</v>
      </c>
      <c r="R188" s="262">
        <f t="shared" ref="R188:R201" si="71">0.81*3</f>
        <v>2.4300000000000002</v>
      </c>
    </row>
    <row r="189" spans="2:18" x14ac:dyDescent="0.25">
      <c r="B189" s="254">
        <v>181</v>
      </c>
      <c r="C189" s="267" t="s">
        <v>409</v>
      </c>
      <c r="D189" s="256" t="str">
        <f t="shared" si="70"/>
        <v>LK.18.3</v>
      </c>
      <c r="E189" s="256" t="s">
        <v>859</v>
      </c>
      <c r="F189" s="257">
        <v>4</v>
      </c>
      <c r="G189" s="305"/>
      <c r="H189" s="258" t="s">
        <v>664</v>
      </c>
      <c r="I189" s="258" t="s">
        <v>665</v>
      </c>
      <c r="J189" s="258" t="s">
        <v>681</v>
      </c>
      <c r="K189" s="259">
        <f>'LK 18'!F5</f>
        <v>68.191100000000006</v>
      </c>
      <c r="L189" s="259">
        <f>'LK 18'!G5</f>
        <v>70</v>
      </c>
      <c r="M189" s="259">
        <f>'LK 18'!H5</f>
        <v>70</v>
      </c>
      <c r="N189" s="259">
        <f>'LK 18'!I5</f>
        <v>41.475000000000001</v>
      </c>
      <c r="O189" s="260">
        <f t="shared" si="68"/>
        <v>70</v>
      </c>
      <c r="P189" s="260">
        <f t="shared" si="69"/>
        <v>249.6661</v>
      </c>
      <c r="Q189" s="261">
        <f>'LK 18'!D5</f>
        <v>80</v>
      </c>
      <c r="R189" s="262">
        <f t="shared" si="71"/>
        <v>2.4300000000000002</v>
      </c>
    </row>
    <row r="190" spans="2:18" x14ac:dyDescent="0.25">
      <c r="B190" s="254">
        <v>182</v>
      </c>
      <c r="C190" s="267" t="s">
        <v>410</v>
      </c>
      <c r="D190" s="256" t="str">
        <f t="shared" si="70"/>
        <v>LK.18.4</v>
      </c>
      <c r="E190" s="256" t="s">
        <v>860</v>
      </c>
      <c r="F190" s="257">
        <v>4</v>
      </c>
      <c r="G190" s="305"/>
      <c r="H190" s="258" t="s">
        <v>664</v>
      </c>
      <c r="I190" s="258" t="s">
        <v>665</v>
      </c>
      <c r="J190" s="258" t="s">
        <v>681</v>
      </c>
      <c r="K190" s="259">
        <f>'LK 18'!F6</f>
        <v>68.191100000000006</v>
      </c>
      <c r="L190" s="259">
        <f>'LK 18'!G6</f>
        <v>70</v>
      </c>
      <c r="M190" s="259">
        <f>'LK 18'!H6</f>
        <v>70</v>
      </c>
      <c r="N190" s="259">
        <f>'LK 18'!I6</f>
        <v>36.905500000000004</v>
      </c>
      <c r="O190" s="260">
        <f t="shared" si="68"/>
        <v>70</v>
      </c>
      <c r="P190" s="260">
        <f t="shared" si="69"/>
        <v>245.09660000000002</v>
      </c>
      <c r="Q190" s="261">
        <f>'LK 18'!D6</f>
        <v>80</v>
      </c>
      <c r="R190" s="262">
        <f t="shared" si="71"/>
        <v>2.4300000000000002</v>
      </c>
    </row>
    <row r="191" spans="2:18" x14ac:dyDescent="0.25">
      <c r="B191" s="254">
        <v>183</v>
      </c>
      <c r="C191" s="267" t="s">
        <v>411</v>
      </c>
      <c r="D191" s="256" t="str">
        <f t="shared" si="70"/>
        <v>LK.18.5</v>
      </c>
      <c r="E191" s="256" t="s">
        <v>850</v>
      </c>
      <c r="F191" s="257">
        <v>4</v>
      </c>
      <c r="G191" s="305"/>
      <c r="H191" s="258" t="s">
        <v>664</v>
      </c>
      <c r="I191" s="258" t="s">
        <v>665</v>
      </c>
      <c r="J191" s="258" t="s">
        <v>681</v>
      </c>
      <c r="K191" s="259">
        <f>'LK 18'!F7</f>
        <v>68.191100000000006</v>
      </c>
      <c r="L191" s="259">
        <f>'LK 18'!G7</f>
        <v>70</v>
      </c>
      <c r="M191" s="259">
        <f>'LK 18'!H7</f>
        <v>70</v>
      </c>
      <c r="N191" s="259">
        <f>'LK 18'!I7</f>
        <v>36.919750000000001</v>
      </c>
      <c r="O191" s="260">
        <f t="shared" si="68"/>
        <v>70</v>
      </c>
      <c r="P191" s="260">
        <f t="shared" si="69"/>
        <v>245.11085</v>
      </c>
      <c r="Q191" s="261">
        <f>'LK 18'!D7</f>
        <v>80</v>
      </c>
      <c r="R191" s="262">
        <f t="shared" si="71"/>
        <v>2.4300000000000002</v>
      </c>
    </row>
    <row r="192" spans="2:18" x14ac:dyDescent="0.25">
      <c r="B192" s="254">
        <v>184</v>
      </c>
      <c r="C192" s="267" t="s">
        <v>412</v>
      </c>
      <c r="D192" s="256" t="str">
        <f t="shared" si="70"/>
        <v>LK.18.6</v>
      </c>
      <c r="E192" s="256" t="s">
        <v>861</v>
      </c>
      <c r="F192" s="257">
        <v>4</v>
      </c>
      <c r="G192" s="305"/>
      <c r="H192" s="258" t="s">
        <v>664</v>
      </c>
      <c r="I192" s="258" t="s">
        <v>662</v>
      </c>
      <c r="J192" s="258" t="s">
        <v>681</v>
      </c>
      <c r="K192" s="259">
        <f>'LK 18'!F8</f>
        <v>68.191100000000006</v>
      </c>
      <c r="L192" s="259">
        <f>'LK 18'!G8</f>
        <v>70</v>
      </c>
      <c r="M192" s="259">
        <f>'LK 18'!H8</f>
        <v>70</v>
      </c>
      <c r="N192" s="259">
        <f>'LK 18'!I8</f>
        <v>41.475000000000001</v>
      </c>
      <c r="O192" s="260">
        <f t="shared" si="68"/>
        <v>70</v>
      </c>
      <c r="P192" s="260">
        <f t="shared" si="69"/>
        <v>249.6661</v>
      </c>
      <c r="Q192" s="261">
        <f>'LK 18'!D8</f>
        <v>80</v>
      </c>
      <c r="R192" s="262">
        <f t="shared" si="71"/>
        <v>2.4300000000000002</v>
      </c>
    </row>
    <row r="193" spans="2:18" x14ac:dyDescent="0.25">
      <c r="B193" s="254">
        <v>185</v>
      </c>
      <c r="C193" s="267" t="s">
        <v>413</v>
      </c>
      <c r="D193" s="256" t="str">
        <f t="shared" si="70"/>
        <v>LK.18.7</v>
      </c>
      <c r="E193" s="256" t="s">
        <v>862</v>
      </c>
      <c r="F193" s="257">
        <v>4</v>
      </c>
      <c r="G193" s="305"/>
      <c r="H193" s="258" t="s">
        <v>661</v>
      </c>
      <c r="I193" s="258" t="s">
        <v>662</v>
      </c>
      <c r="J193" s="258" t="s">
        <v>681</v>
      </c>
      <c r="K193" s="259">
        <f>'LK 18'!F9</f>
        <v>68.400000000000006</v>
      </c>
      <c r="L193" s="259">
        <f>'LK 18'!G9</f>
        <v>70</v>
      </c>
      <c r="M193" s="259">
        <f>'LK 18'!H9</f>
        <v>70</v>
      </c>
      <c r="N193" s="259">
        <f>'LK 18'!I9</f>
        <v>36.809829999999998</v>
      </c>
      <c r="O193" s="260">
        <f t="shared" si="68"/>
        <v>70</v>
      </c>
      <c r="P193" s="260">
        <f t="shared" si="69"/>
        <v>245.20983000000001</v>
      </c>
      <c r="Q193" s="261">
        <f>'LK 18'!D9</f>
        <v>112</v>
      </c>
      <c r="R193" s="262">
        <f t="shared" si="71"/>
        <v>2.4300000000000002</v>
      </c>
    </row>
    <row r="194" spans="2:18" x14ac:dyDescent="0.25">
      <c r="B194" s="254">
        <v>186</v>
      </c>
      <c r="C194" s="267" t="s">
        <v>414</v>
      </c>
      <c r="D194" s="256" t="str">
        <f t="shared" si="70"/>
        <v>LK.18.8</v>
      </c>
      <c r="E194" s="256" t="s">
        <v>863</v>
      </c>
      <c r="F194" s="257">
        <v>4</v>
      </c>
      <c r="G194" s="305" t="s">
        <v>1113</v>
      </c>
      <c r="H194" s="258" t="s">
        <v>661</v>
      </c>
      <c r="I194" s="258" t="s">
        <v>662</v>
      </c>
      <c r="J194" s="258" t="s">
        <v>663</v>
      </c>
      <c r="K194" s="259">
        <f>'LK 18'!F10</f>
        <v>52.681750000000001</v>
      </c>
      <c r="L194" s="259">
        <f>'LK 18'!G10</f>
        <v>54</v>
      </c>
      <c r="M194" s="259">
        <f>'LK 18'!H10</f>
        <v>53.990819999999999</v>
      </c>
      <c r="N194" s="259">
        <f>'LK 18'!I10</f>
        <v>27.855</v>
      </c>
      <c r="O194" s="260">
        <f t="shared" si="68"/>
        <v>54</v>
      </c>
      <c r="P194" s="260">
        <f t="shared" si="69"/>
        <v>188.52757</v>
      </c>
      <c r="Q194" s="261">
        <f>'LK 18'!D10</f>
        <v>91</v>
      </c>
      <c r="R194" s="262">
        <f t="shared" si="71"/>
        <v>2.4300000000000002</v>
      </c>
    </row>
    <row r="195" spans="2:18" x14ac:dyDescent="0.25">
      <c r="B195" s="254">
        <v>187</v>
      </c>
      <c r="C195" s="267" t="s">
        <v>415</v>
      </c>
      <c r="D195" s="256" t="str">
        <f t="shared" si="70"/>
        <v>LK.18.9</v>
      </c>
      <c r="E195" s="256" t="s">
        <v>865</v>
      </c>
      <c r="F195" s="257">
        <v>4</v>
      </c>
      <c r="G195" s="305"/>
      <c r="H195" s="258" t="s">
        <v>664</v>
      </c>
      <c r="I195" s="258" t="s">
        <v>665</v>
      </c>
      <c r="J195" s="258" t="s">
        <v>663</v>
      </c>
      <c r="K195" s="259">
        <f>'LK 18'!F11</f>
        <v>52.445599999999999</v>
      </c>
      <c r="L195" s="259">
        <f>'LK 18'!G11</f>
        <v>54</v>
      </c>
      <c r="M195" s="259">
        <f>'LK 18'!H11</f>
        <v>53.972470000000001</v>
      </c>
      <c r="N195" s="259">
        <f>'LK 18'!I11</f>
        <v>32.130000000000003</v>
      </c>
      <c r="O195" s="260">
        <f t="shared" si="68"/>
        <v>54</v>
      </c>
      <c r="P195" s="260">
        <f t="shared" si="69"/>
        <v>192.54807</v>
      </c>
      <c r="Q195" s="261">
        <f>'LK 18'!D11</f>
        <v>63</v>
      </c>
      <c r="R195" s="262">
        <f t="shared" si="71"/>
        <v>2.4300000000000002</v>
      </c>
    </row>
    <row r="196" spans="2:18" x14ac:dyDescent="0.25">
      <c r="B196" s="254">
        <v>188</v>
      </c>
      <c r="C196" s="267" t="s">
        <v>416</v>
      </c>
      <c r="D196" s="256" t="str">
        <f t="shared" si="70"/>
        <v>LK.18.10</v>
      </c>
      <c r="E196" s="256" t="s">
        <v>866</v>
      </c>
      <c r="F196" s="257">
        <v>4</v>
      </c>
      <c r="G196" s="305"/>
      <c r="H196" s="258" t="s">
        <v>664</v>
      </c>
      <c r="I196" s="258" t="s">
        <v>665</v>
      </c>
      <c r="J196" s="258" t="s">
        <v>663</v>
      </c>
      <c r="K196" s="259">
        <f>'LK 18'!F12</f>
        <v>52.445599999999999</v>
      </c>
      <c r="L196" s="259">
        <f>'LK 18'!G12</f>
        <v>54</v>
      </c>
      <c r="M196" s="259">
        <f>'LK 18'!H12</f>
        <v>53.954120000000003</v>
      </c>
      <c r="N196" s="259">
        <f>'LK 18'!I12</f>
        <v>32.130000000000003</v>
      </c>
      <c r="O196" s="260">
        <f t="shared" si="68"/>
        <v>54</v>
      </c>
      <c r="P196" s="260">
        <f t="shared" si="69"/>
        <v>192.52972</v>
      </c>
      <c r="Q196" s="261">
        <f>'LK 18'!D12</f>
        <v>63</v>
      </c>
      <c r="R196" s="262">
        <f t="shared" si="71"/>
        <v>2.4300000000000002</v>
      </c>
    </row>
    <row r="197" spans="2:18" x14ac:dyDescent="0.25">
      <c r="B197" s="254">
        <v>189</v>
      </c>
      <c r="C197" s="267" t="s">
        <v>417</v>
      </c>
      <c r="D197" s="256" t="str">
        <f t="shared" si="70"/>
        <v>LK.18.11</v>
      </c>
      <c r="E197" s="256" t="s">
        <v>867</v>
      </c>
      <c r="F197" s="257">
        <v>4</v>
      </c>
      <c r="G197" s="305"/>
      <c r="H197" s="258" t="s">
        <v>664</v>
      </c>
      <c r="I197" s="258" t="s">
        <v>662</v>
      </c>
      <c r="J197" s="258" t="s">
        <v>663</v>
      </c>
      <c r="K197" s="259">
        <f>'LK 18'!F13</f>
        <v>52.445599999999999</v>
      </c>
      <c r="L197" s="259">
        <f>'LK 18'!G13</f>
        <v>54</v>
      </c>
      <c r="M197" s="259">
        <f>'LK 18'!H13</f>
        <v>53.935760000000002</v>
      </c>
      <c r="N197" s="259">
        <f>'LK 18'!I13</f>
        <v>28.04063</v>
      </c>
      <c r="O197" s="260">
        <f t="shared" si="68"/>
        <v>54</v>
      </c>
      <c r="P197" s="260">
        <f t="shared" si="69"/>
        <v>188.42198999999999</v>
      </c>
      <c r="Q197" s="261">
        <f>'LK 18'!D13</f>
        <v>63</v>
      </c>
      <c r="R197" s="262">
        <f t="shared" si="71"/>
        <v>2.4300000000000002</v>
      </c>
    </row>
    <row r="198" spans="2:18" x14ac:dyDescent="0.25">
      <c r="B198" s="254">
        <v>190</v>
      </c>
      <c r="C198" s="267" t="s">
        <v>418</v>
      </c>
      <c r="D198" s="256" t="str">
        <f t="shared" si="70"/>
        <v>LK.18.12</v>
      </c>
      <c r="E198" s="256" t="s">
        <v>868</v>
      </c>
      <c r="F198" s="257">
        <v>4</v>
      </c>
      <c r="G198" s="305"/>
      <c r="H198" s="258" t="s">
        <v>664</v>
      </c>
      <c r="I198" s="258" t="s">
        <v>683</v>
      </c>
      <c r="J198" s="258" t="s">
        <v>663</v>
      </c>
      <c r="K198" s="259">
        <f>'LK 18'!F14</f>
        <v>52.445599999999999</v>
      </c>
      <c r="L198" s="259">
        <f>'LK 18'!G14</f>
        <v>54</v>
      </c>
      <c r="M198" s="259">
        <f>'LK 18'!H14</f>
        <v>53.917409999999997</v>
      </c>
      <c r="N198" s="259">
        <f>'LK 18'!I14</f>
        <v>28.04063</v>
      </c>
      <c r="O198" s="260">
        <f t="shared" si="68"/>
        <v>54</v>
      </c>
      <c r="P198" s="260">
        <f t="shared" si="69"/>
        <v>188.40364</v>
      </c>
      <c r="Q198" s="261">
        <f>'LK 18'!D14</f>
        <v>63</v>
      </c>
      <c r="R198" s="262">
        <f t="shared" si="71"/>
        <v>2.4300000000000002</v>
      </c>
    </row>
    <row r="199" spans="2:18" x14ac:dyDescent="0.25">
      <c r="B199" s="254">
        <v>191</v>
      </c>
      <c r="C199" s="267" t="s">
        <v>419</v>
      </c>
      <c r="D199" s="256" t="str">
        <f t="shared" si="70"/>
        <v>LK.18.13</v>
      </c>
      <c r="E199" s="256" t="s">
        <v>869</v>
      </c>
      <c r="F199" s="257">
        <v>4</v>
      </c>
      <c r="G199" s="305"/>
      <c r="H199" s="258" t="s">
        <v>664</v>
      </c>
      <c r="I199" s="258" t="s">
        <v>842</v>
      </c>
      <c r="J199" s="258" t="s">
        <v>663</v>
      </c>
      <c r="K199" s="259">
        <f>'LK 18'!F15</f>
        <v>52.445599999999999</v>
      </c>
      <c r="L199" s="259">
        <f>'LK 18'!G15</f>
        <v>54</v>
      </c>
      <c r="M199" s="259">
        <f>'LK 18'!H15</f>
        <v>53.899059999999999</v>
      </c>
      <c r="N199" s="259">
        <f>'LK 18'!I15</f>
        <v>32.130000000000003</v>
      </c>
      <c r="O199" s="260">
        <f t="shared" si="68"/>
        <v>54</v>
      </c>
      <c r="P199" s="260">
        <f t="shared" si="69"/>
        <v>192.47466</v>
      </c>
      <c r="Q199" s="261">
        <f>'LK 18'!D15</f>
        <v>63</v>
      </c>
      <c r="R199" s="262">
        <f t="shared" si="71"/>
        <v>2.4300000000000002</v>
      </c>
    </row>
    <row r="200" spans="2:18" x14ac:dyDescent="0.25">
      <c r="B200" s="254">
        <v>192</v>
      </c>
      <c r="C200" s="267" t="s">
        <v>420</v>
      </c>
      <c r="D200" s="256" t="str">
        <f t="shared" si="70"/>
        <v>LK.18.14</v>
      </c>
      <c r="E200" s="256" t="s">
        <v>870</v>
      </c>
      <c r="F200" s="257">
        <v>4</v>
      </c>
      <c r="G200" s="305"/>
      <c r="H200" s="258" t="s">
        <v>664</v>
      </c>
      <c r="I200" s="258" t="s">
        <v>856</v>
      </c>
      <c r="J200" s="258" t="s">
        <v>663</v>
      </c>
      <c r="K200" s="259">
        <f>'LK 18'!F16</f>
        <v>52.445599999999999</v>
      </c>
      <c r="L200" s="259">
        <f>'LK 18'!G16</f>
        <v>54</v>
      </c>
      <c r="M200" s="259">
        <f>'LK 18'!H16</f>
        <v>53.880710000000001</v>
      </c>
      <c r="N200" s="259">
        <f>'LK 18'!I16</f>
        <v>32.130000000000003</v>
      </c>
      <c r="O200" s="260">
        <f t="shared" si="68"/>
        <v>54</v>
      </c>
      <c r="P200" s="260">
        <f t="shared" si="69"/>
        <v>192.45631</v>
      </c>
      <c r="Q200" s="261">
        <f>'LK 18'!D16</f>
        <v>63</v>
      </c>
      <c r="R200" s="262">
        <f t="shared" si="71"/>
        <v>2.4300000000000002</v>
      </c>
    </row>
    <row r="201" spans="2:18" x14ac:dyDescent="0.25">
      <c r="B201" s="254">
        <v>193</v>
      </c>
      <c r="C201" s="267" t="s">
        <v>421</v>
      </c>
      <c r="D201" s="256" t="str">
        <f t="shared" si="70"/>
        <v>LK.18.15</v>
      </c>
      <c r="E201" s="256" t="s">
        <v>871</v>
      </c>
      <c r="F201" s="257">
        <v>4</v>
      </c>
      <c r="G201" s="305"/>
      <c r="H201" s="258" t="s">
        <v>661</v>
      </c>
      <c r="I201" s="258" t="s">
        <v>662</v>
      </c>
      <c r="J201" s="258" t="s">
        <v>663</v>
      </c>
      <c r="K201" s="259">
        <f>'LK 18'!F17</f>
        <v>73.984690000000001</v>
      </c>
      <c r="L201" s="259">
        <f>'LK 18'!G17</f>
        <v>79.808549999999997</v>
      </c>
      <c r="M201" s="259">
        <f>'LK 18'!H17</f>
        <v>79.561859999999996</v>
      </c>
      <c r="N201" s="259">
        <f>'LK 18'!I17</f>
        <v>49.802079999999997</v>
      </c>
      <c r="O201" s="260">
        <f t="shared" si="68"/>
        <v>79.808549999999997</v>
      </c>
      <c r="P201" s="260">
        <f t="shared" si="69"/>
        <v>283.15717999999998</v>
      </c>
      <c r="Q201" s="261">
        <f>'LK 18'!D17</f>
        <v>94.93</v>
      </c>
      <c r="R201" s="262">
        <f t="shared" si="71"/>
        <v>2.4300000000000002</v>
      </c>
    </row>
    <row r="202" spans="2:18" x14ac:dyDescent="0.25">
      <c r="B202" s="254">
        <v>194</v>
      </c>
      <c r="C202" s="267" t="s">
        <v>422</v>
      </c>
      <c r="D202" s="256" t="str">
        <f>+C202</f>
        <v>LK.19.1</v>
      </c>
      <c r="E202" s="256" t="s">
        <v>828</v>
      </c>
      <c r="F202" s="257">
        <v>4</v>
      </c>
      <c r="G202" s="305" t="s">
        <v>1114</v>
      </c>
      <c r="H202" s="258" t="s">
        <v>661</v>
      </c>
      <c r="I202" s="258" t="s">
        <v>662</v>
      </c>
      <c r="J202" s="258" t="s">
        <v>681</v>
      </c>
      <c r="K202" s="259">
        <f>'LK 19'!F3</f>
        <v>104.36430219999998</v>
      </c>
      <c r="L202" s="259">
        <f>'LK 19'!G3</f>
        <v>112.42430219999999</v>
      </c>
      <c r="M202" s="259">
        <f>'LK 19'!H3</f>
        <v>112.42430219999999</v>
      </c>
      <c r="N202" s="259">
        <f>'LK 19'!I3</f>
        <v>72.724302199999983</v>
      </c>
      <c r="O202" s="260">
        <f t="shared" ref="O202:O216" si="72">+MAX(K202:N202)</f>
        <v>112.42430219999999</v>
      </c>
      <c r="P202" s="260">
        <f t="shared" ref="P202:P216" si="73">+SUM(K202:N202)</f>
        <v>401.93720879999989</v>
      </c>
      <c r="Q202" s="261">
        <f>'LK 19'!D3</f>
        <v>135.66999999999999</v>
      </c>
      <c r="R202" s="262">
        <f>0.81*3</f>
        <v>2.4300000000000002</v>
      </c>
    </row>
    <row r="203" spans="2:18" x14ac:dyDescent="0.25">
      <c r="B203" s="254">
        <v>195</v>
      </c>
      <c r="C203" s="267" t="s">
        <v>423</v>
      </c>
      <c r="D203" s="256" t="str">
        <f t="shared" ref="D203:D216" si="74">+C203</f>
        <v>LK.19.2</v>
      </c>
      <c r="E203" s="256" t="s">
        <v>872</v>
      </c>
      <c r="F203" s="257">
        <v>4</v>
      </c>
      <c r="G203" s="305"/>
      <c r="H203" s="258" t="s">
        <v>664</v>
      </c>
      <c r="I203" s="258" t="s">
        <v>665</v>
      </c>
      <c r="J203" s="258" t="s">
        <v>681</v>
      </c>
      <c r="K203" s="259">
        <f>'LK 19'!F4</f>
        <v>68.191099998200002</v>
      </c>
      <c r="L203" s="259">
        <f>'LK 19'!G4</f>
        <v>69.9999999992</v>
      </c>
      <c r="M203" s="259">
        <f>'LK 19'!H4</f>
        <v>69.9999999992</v>
      </c>
      <c r="N203" s="259">
        <f>'LK 19'!I4</f>
        <v>41.47</v>
      </c>
      <c r="O203" s="260">
        <f t="shared" si="72"/>
        <v>69.9999999992</v>
      </c>
      <c r="P203" s="260">
        <f t="shared" si="73"/>
        <v>249.66109999659997</v>
      </c>
      <c r="Q203" s="261">
        <f>'LK 19'!D4</f>
        <v>80</v>
      </c>
      <c r="R203" s="262">
        <f t="shared" ref="R203:R216" si="75">0.81*3</f>
        <v>2.4300000000000002</v>
      </c>
    </row>
    <row r="204" spans="2:18" x14ac:dyDescent="0.25">
      <c r="B204" s="254">
        <v>196</v>
      </c>
      <c r="C204" s="267" t="s">
        <v>424</v>
      </c>
      <c r="D204" s="256" t="str">
        <f t="shared" si="74"/>
        <v>LK.19.3</v>
      </c>
      <c r="E204" s="256" t="s">
        <v>873</v>
      </c>
      <c r="F204" s="257">
        <v>4</v>
      </c>
      <c r="G204" s="305"/>
      <c r="H204" s="258" t="s">
        <v>664</v>
      </c>
      <c r="I204" s="258" t="s">
        <v>665</v>
      </c>
      <c r="J204" s="258" t="s">
        <v>681</v>
      </c>
      <c r="K204" s="259">
        <f>'LK 19'!F5</f>
        <v>68.191099998200002</v>
      </c>
      <c r="L204" s="259">
        <f>'LK 19'!G5</f>
        <v>69.9999999992</v>
      </c>
      <c r="M204" s="259">
        <f>'LK 19'!H5</f>
        <v>69.9999999992</v>
      </c>
      <c r="N204" s="259">
        <f>'LK 19'!I5</f>
        <v>41.47</v>
      </c>
      <c r="O204" s="260">
        <f t="shared" si="72"/>
        <v>69.9999999992</v>
      </c>
      <c r="P204" s="260">
        <f t="shared" si="73"/>
        <v>249.66109999659997</v>
      </c>
      <c r="Q204" s="261">
        <f>'LK 19'!D5</f>
        <v>80</v>
      </c>
      <c r="R204" s="262">
        <f t="shared" si="75"/>
        <v>2.4300000000000002</v>
      </c>
    </row>
    <row r="205" spans="2:18" x14ac:dyDescent="0.25">
      <c r="B205" s="254">
        <v>197</v>
      </c>
      <c r="C205" s="267" t="s">
        <v>425</v>
      </c>
      <c r="D205" s="256" t="str">
        <f t="shared" si="74"/>
        <v>LK.19.4</v>
      </c>
      <c r="E205" s="256" t="s">
        <v>874</v>
      </c>
      <c r="F205" s="257">
        <v>4</v>
      </c>
      <c r="G205" s="305"/>
      <c r="H205" s="258" t="s">
        <v>664</v>
      </c>
      <c r="I205" s="258" t="s">
        <v>665</v>
      </c>
      <c r="J205" s="258" t="s">
        <v>681</v>
      </c>
      <c r="K205" s="259">
        <f>'LK 19'!F6</f>
        <v>68.191099998200002</v>
      </c>
      <c r="L205" s="259">
        <f>'LK 19'!G6</f>
        <v>69.9999999992</v>
      </c>
      <c r="M205" s="259">
        <f>'LK 19'!H6</f>
        <v>69.9999999992</v>
      </c>
      <c r="N205" s="259">
        <f>'LK 19'!I6</f>
        <v>36.9</v>
      </c>
      <c r="O205" s="260">
        <f t="shared" si="72"/>
        <v>69.9999999992</v>
      </c>
      <c r="P205" s="260">
        <f t="shared" si="73"/>
        <v>245.09109999659998</v>
      </c>
      <c r="Q205" s="261">
        <f>'LK 19'!D6</f>
        <v>80</v>
      </c>
      <c r="R205" s="262">
        <f t="shared" si="75"/>
        <v>2.4300000000000002</v>
      </c>
    </row>
    <row r="206" spans="2:18" x14ac:dyDescent="0.25">
      <c r="B206" s="254">
        <v>198</v>
      </c>
      <c r="C206" s="267" t="s">
        <v>426</v>
      </c>
      <c r="D206" s="256" t="str">
        <f t="shared" si="74"/>
        <v>LK.19.5</v>
      </c>
      <c r="E206" s="256" t="s">
        <v>864</v>
      </c>
      <c r="F206" s="257">
        <v>4</v>
      </c>
      <c r="G206" s="305"/>
      <c r="H206" s="258" t="s">
        <v>664</v>
      </c>
      <c r="I206" s="258" t="s">
        <v>665</v>
      </c>
      <c r="J206" s="258" t="s">
        <v>681</v>
      </c>
      <c r="K206" s="259">
        <f>'LK 19'!F7</f>
        <v>68.191099998200002</v>
      </c>
      <c r="L206" s="259">
        <f>'LK 19'!G7</f>
        <v>69.9999999992</v>
      </c>
      <c r="M206" s="259">
        <f>'LK 19'!H7</f>
        <v>69.9999999992</v>
      </c>
      <c r="N206" s="259">
        <f>'LK 19'!I7</f>
        <v>36.9</v>
      </c>
      <c r="O206" s="260">
        <f t="shared" si="72"/>
        <v>69.9999999992</v>
      </c>
      <c r="P206" s="260">
        <f t="shared" si="73"/>
        <v>245.09109999659998</v>
      </c>
      <c r="Q206" s="261">
        <f>'LK 19'!D7</f>
        <v>80</v>
      </c>
      <c r="R206" s="262">
        <f t="shared" si="75"/>
        <v>2.4300000000000002</v>
      </c>
    </row>
    <row r="207" spans="2:18" x14ac:dyDescent="0.25">
      <c r="B207" s="254">
        <v>199</v>
      </c>
      <c r="C207" s="267" t="s">
        <v>427</v>
      </c>
      <c r="D207" s="256" t="str">
        <f t="shared" si="74"/>
        <v>LK.19.6</v>
      </c>
      <c r="E207" s="256" t="s">
        <v>875</v>
      </c>
      <c r="F207" s="257">
        <v>4</v>
      </c>
      <c r="G207" s="305"/>
      <c r="H207" s="258" t="s">
        <v>664</v>
      </c>
      <c r="I207" s="258" t="s">
        <v>662</v>
      </c>
      <c r="J207" s="258" t="s">
        <v>681</v>
      </c>
      <c r="K207" s="259">
        <f>'LK 19'!F8</f>
        <v>68.191099998200002</v>
      </c>
      <c r="L207" s="259">
        <f>'LK 19'!G8</f>
        <v>69.9999999992</v>
      </c>
      <c r="M207" s="259">
        <f>'LK 19'!H8</f>
        <v>69.9999999992</v>
      </c>
      <c r="N207" s="259">
        <f>'LK 19'!I8</f>
        <v>41.47</v>
      </c>
      <c r="O207" s="260">
        <f t="shared" si="72"/>
        <v>69.9999999992</v>
      </c>
      <c r="P207" s="260">
        <f t="shared" si="73"/>
        <v>249.66109999659997</v>
      </c>
      <c r="Q207" s="261">
        <f>'LK 19'!D8</f>
        <v>80</v>
      </c>
      <c r="R207" s="262">
        <f t="shared" si="75"/>
        <v>2.4300000000000002</v>
      </c>
    </row>
    <row r="208" spans="2:18" x14ac:dyDescent="0.25">
      <c r="B208" s="254">
        <v>200</v>
      </c>
      <c r="C208" s="267" t="s">
        <v>428</v>
      </c>
      <c r="D208" s="256" t="str">
        <f t="shared" si="74"/>
        <v>LK.19.7</v>
      </c>
      <c r="E208" s="256" t="s">
        <v>876</v>
      </c>
      <c r="F208" s="257">
        <v>4</v>
      </c>
      <c r="G208" s="305"/>
      <c r="H208" s="258" t="s">
        <v>661</v>
      </c>
      <c r="I208" s="258" t="s">
        <v>662</v>
      </c>
      <c r="J208" s="258" t="s">
        <v>681</v>
      </c>
      <c r="K208" s="259">
        <f>'LK 19'!F9</f>
        <v>68.409900003199994</v>
      </c>
      <c r="L208" s="259">
        <f>'LK 19'!G9</f>
        <v>70.000000004300006</v>
      </c>
      <c r="M208" s="259">
        <f>'LK 19'!H9</f>
        <v>70.000000004300006</v>
      </c>
      <c r="N208" s="259">
        <f>'LK 19'!I9</f>
        <v>36.809825002700002</v>
      </c>
      <c r="O208" s="260">
        <f t="shared" si="72"/>
        <v>70.000000004300006</v>
      </c>
      <c r="P208" s="260">
        <f t="shared" si="73"/>
        <v>245.2197250145</v>
      </c>
      <c r="Q208" s="261">
        <f>'LK 19'!D9</f>
        <v>112</v>
      </c>
      <c r="R208" s="262">
        <f t="shared" si="75"/>
        <v>2.4300000000000002</v>
      </c>
    </row>
    <row r="209" spans="2:18" x14ac:dyDescent="0.25">
      <c r="B209" s="254">
        <v>201</v>
      </c>
      <c r="C209" s="267" t="s">
        <v>429</v>
      </c>
      <c r="D209" s="256" t="str">
        <f t="shared" si="74"/>
        <v>LK.19.8</v>
      </c>
      <c r="E209" s="256" t="s">
        <v>877</v>
      </c>
      <c r="F209" s="257">
        <v>4</v>
      </c>
      <c r="G209" s="305" t="s">
        <v>1115</v>
      </c>
      <c r="H209" s="258" t="s">
        <v>661</v>
      </c>
      <c r="I209" s="258" t="s">
        <v>662</v>
      </c>
      <c r="J209" s="258" t="s">
        <v>663</v>
      </c>
      <c r="K209" s="259">
        <f>'LK 19'!F10</f>
        <v>52.681750000000001</v>
      </c>
      <c r="L209" s="259">
        <f>'LK 19'!G10</f>
        <v>54</v>
      </c>
      <c r="M209" s="259">
        <f>'LK 19'!H10</f>
        <v>54</v>
      </c>
      <c r="N209" s="259">
        <f>'LK 19'!I10</f>
        <v>27.855</v>
      </c>
      <c r="O209" s="260">
        <f t="shared" si="72"/>
        <v>54</v>
      </c>
      <c r="P209" s="260">
        <f t="shared" si="73"/>
        <v>188.53674999999998</v>
      </c>
      <c r="Q209" s="261">
        <f>'LK 19'!D10</f>
        <v>91</v>
      </c>
      <c r="R209" s="262">
        <f t="shared" si="75"/>
        <v>2.4300000000000002</v>
      </c>
    </row>
    <row r="210" spans="2:18" x14ac:dyDescent="0.25">
      <c r="B210" s="254">
        <v>202</v>
      </c>
      <c r="C210" s="267" t="s">
        <v>430</v>
      </c>
      <c r="D210" s="256" t="str">
        <f t="shared" si="74"/>
        <v>LK.19.9</v>
      </c>
      <c r="E210" s="256" t="s">
        <v>879</v>
      </c>
      <c r="F210" s="257">
        <v>4</v>
      </c>
      <c r="G210" s="305"/>
      <c r="H210" s="258" t="s">
        <v>664</v>
      </c>
      <c r="I210" s="258" t="s">
        <v>665</v>
      </c>
      <c r="J210" s="258" t="s">
        <v>663</v>
      </c>
      <c r="K210" s="259">
        <f>'LK 19'!F11</f>
        <v>52.445599999999999</v>
      </c>
      <c r="L210" s="259">
        <f>'LK 19'!G11</f>
        <v>54</v>
      </c>
      <c r="M210" s="259">
        <f>'LK 19'!H11</f>
        <v>54</v>
      </c>
      <c r="N210" s="259">
        <f>'LK 19'!I11</f>
        <v>32.130000000000003</v>
      </c>
      <c r="O210" s="260">
        <f t="shared" si="72"/>
        <v>54</v>
      </c>
      <c r="P210" s="260">
        <f t="shared" si="73"/>
        <v>192.57560000000001</v>
      </c>
      <c r="Q210" s="261">
        <f>'LK 19'!D11</f>
        <v>63</v>
      </c>
      <c r="R210" s="262">
        <f t="shared" si="75"/>
        <v>2.4300000000000002</v>
      </c>
    </row>
    <row r="211" spans="2:18" x14ac:dyDescent="0.25">
      <c r="B211" s="254">
        <v>203</v>
      </c>
      <c r="C211" s="267" t="s">
        <v>431</v>
      </c>
      <c r="D211" s="256" t="str">
        <f t="shared" si="74"/>
        <v>LK.19.10</v>
      </c>
      <c r="E211" s="256" t="s">
        <v>880</v>
      </c>
      <c r="F211" s="257">
        <v>4</v>
      </c>
      <c r="G211" s="305"/>
      <c r="H211" s="258" t="s">
        <v>664</v>
      </c>
      <c r="I211" s="258" t="s">
        <v>665</v>
      </c>
      <c r="J211" s="258" t="s">
        <v>663</v>
      </c>
      <c r="K211" s="259">
        <f>'LK 19'!F12</f>
        <v>52.445599999999999</v>
      </c>
      <c r="L211" s="259">
        <f>'LK 19'!G12</f>
        <v>54</v>
      </c>
      <c r="M211" s="259">
        <f>'LK 19'!H12</f>
        <v>54</v>
      </c>
      <c r="N211" s="259">
        <f>'LK 19'!I12</f>
        <v>32.130000000000003</v>
      </c>
      <c r="O211" s="260">
        <f t="shared" si="72"/>
        <v>54</v>
      </c>
      <c r="P211" s="260">
        <f t="shared" si="73"/>
        <v>192.57560000000001</v>
      </c>
      <c r="Q211" s="261">
        <f>'LK 19'!D12</f>
        <v>63</v>
      </c>
      <c r="R211" s="262">
        <f t="shared" si="75"/>
        <v>2.4300000000000002</v>
      </c>
    </row>
    <row r="212" spans="2:18" x14ac:dyDescent="0.25">
      <c r="B212" s="254">
        <v>204</v>
      </c>
      <c r="C212" s="267" t="s">
        <v>432</v>
      </c>
      <c r="D212" s="256" t="str">
        <f t="shared" si="74"/>
        <v>LK.19.11</v>
      </c>
      <c r="E212" s="256" t="s">
        <v>881</v>
      </c>
      <c r="F212" s="257">
        <v>4</v>
      </c>
      <c r="G212" s="305"/>
      <c r="H212" s="258" t="s">
        <v>664</v>
      </c>
      <c r="I212" s="258" t="s">
        <v>662</v>
      </c>
      <c r="J212" s="258" t="s">
        <v>663</v>
      </c>
      <c r="K212" s="259">
        <f>'LK 19'!F13</f>
        <v>52.445599999999999</v>
      </c>
      <c r="L212" s="259">
        <f>'LK 19'!G13</f>
        <v>54</v>
      </c>
      <c r="M212" s="259">
        <f>'LK 19'!H13</f>
        <v>54</v>
      </c>
      <c r="N212" s="259">
        <f>'LK 19'!I13</f>
        <v>28.040625000399999</v>
      </c>
      <c r="O212" s="260">
        <f t="shared" si="72"/>
        <v>54</v>
      </c>
      <c r="P212" s="260">
        <f t="shared" si="73"/>
        <v>188.4862250004</v>
      </c>
      <c r="Q212" s="261">
        <f>'LK 19'!D13</f>
        <v>63</v>
      </c>
      <c r="R212" s="262">
        <f t="shared" si="75"/>
        <v>2.4300000000000002</v>
      </c>
    </row>
    <row r="213" spans="2:18" x14ac:dyDescent="0.25">
      <c r="B213" s="254">
        <v>205</v>
      </c>
      <c r="C213" s="267" t="s">
        <v>433</v>
      </c>
      <c r="D213" s="256" t="str">
        <f t="shared" si="74"/>
        <v>LK.19.12</v>
      </c>
      <c r="E213" s="256" t="s">
        <v>882</v>
      </c>
      <c r="F213" s="257">
        <v>4</v>
      </c>
      <c r="G213" s="305"/>
      <c r="H213" s="258" t="s">
        <v>664</v>
      </c>
      <c r="I213" s="258" t="s">
        <v>683</v>
      </c>
      <c r="J213" s="258" t="s">
        <v>663</v>
      </c>
      <c r="K213" s="259">
        <f>'LK 19'!F14</f>
        <v>52.445599999999999</v>
      </c>
      <c r="L213" s="259">
        <f>'LK 19'!G14</f>
        <v>54</v>
      </c>
      <c r="M213" s="259">
        <f>'LK 19'!H14</f>
        <v>54</v>
      </c>
      <c r="N213" s="259">
        <f>'LK 19'!I14</f>
        <v>28.040625000399999</v>
      </c>
      <c r="O213" s="260">
        <f t="shared" si="72"/>
        <v>54</v>
      </c>
      <c r="P213" s="260">
        <f t="shared" si="73"/>
        <v>188.4862250004</v>
      </c>
      <c r="Q213" s="261">
        <f>'LK 19'!D14</f>
        <v>63</v>
      </c>
      <c r="R213" s="262">
        <f t="shared" si="75"/>
        <v>2.4300000000000002</v>
      </c>
    </row>
    <row r="214" spans="2:18" x14ac:dyDescent="0.25">
      <c r="B214" s="254">
        <v>206</v>
      </c>
      <c r="C214" s="267" t="s">
        <v>434</v>
      </c>
      <c r="D214" s="256" t="str">
        <f t="shared" si="74"/>
        <v>LK.19.13</v>
      </c>
      <c r="E214" s="256" t="s">
        <v>883</v>
      </c>
      <c r="F214" s="257">
        <v>4</v>
      </c>
      <c r="G214" s="305"/>
      <c r="H214" s="258" t="s">
        <v>664</v>
      </c>
      <c r="I214" s="258" t="s">
        <v>842</v>
      </c>
      <c r="J214" s="258" t="s">
        <v>663</v>
      </c>
      <c r="K214" s="259">
        <f>'LK 19'!F15</f>
        <v>52.445599999999999</v>
      </c>
      <c r="L214" s="259">
        <f>'LK 19'!G15</f>
        <v>54</v>
      </c>
      <c r="M214" s="259">
        <f>'LK 19'!H15</f>
        <v>54</v>
      </c>
      <c r="N214" s="259">
        <f>'LK 19'!I15</f>
        <v>32.130000000000003</v>
      </c>
      <c r="O214" s="260">
        <f t="shared" si="72"/>
        <v>54</v>
      </c>
      <c r="P214" s="260">
        <f t="shared" si="73"/>
        <v>192.57560000000001</v>
      </c>
      <c r="Q214" s="261">
        <f>'LK 19'!D15</f>
        <v>63</v>
      </c>
      <c r="R214" s="262">
        <f t="shared" si="75"/>
        <v>2.4300000000000002</v>
      </c>
    </row>
    <row r="215" spans="2:18" x14ac:dyDescent="0.25">
      <c r="B215" s="254">
        <v>207</v>
      </c>
      <c r="C215" s="267" t="s">
        <v>435</v>
      </c>
      <c r="D215" s="256" t="str">
        <f t="shared" si="74"/>
        <v>LK.19.14</v>
      </c>
      <c r="E215" s="256" t="s">
        <v>884</v>
      </c>
      <c r="F215" s="257">
        <v>4</v>
      </c>
      <c r="G215" s="305"/>
      <c r="H215" s="258" t="s">
        <v>664</v>
      </c>
      <c r="I215" s="258" t="s">
        <v>856</v>
      </c>
      <c r="J215" s="258" t="s">
        <v>663</v>
      </c>
      <c r="K215" s="259">
        <f>'LK 19'!F16</f>
        <v>52.445599999999999</v>
      </c>
      <c r="L215" s="259">
        <f>'LK 19'!G16</f>
        <v>54</v>
      </c>
      <c r="M215" s="259">
        <f>'LK 19'!H16</f>
        <v>54</v>
      </c>
      <c r="N215" s="259">
        <f>'LK 19'!I16</f>
        <v>32.130000000000003</v>
      </c>
      <c r="O215" s="260">
        <f t="shared" si="72"/>
        <v>54</v>
      </c>
      <c r="P215" s="260">
        <f t="shared" si="73"/>
        <v>192.57560000000001</v>
      </c>
      <c r="Q215" s="261">
        <f>'LK 19'!D16</f>
        <v>63</v>
      </c>
      <c r="R215" s="262">
        <f t="shared" si="75"/>
        <v>2.4300000000000002</v>
      </c>
    </row>
    <row r="216" spans="2:18" x14ac:dyDescent="0.25">
      <c r="B216" s="254">
        <v>208</v>
      </c>
      <c r="C216" s="267" t="s">
        <v>436</v>
      </c>
      <c r="D216" s="256" t="str">
        <f t="shared" si="74"/>
        <v>LK.19.15</v>
      </c>
      <c r="E216" s="256" t="s">
        <v>885</v>
      </c>
      <c r="F216" s="257">
        <v>4</v>
      </c>
      <c r="G216" s="305"/>
      <c r="H216" s="258" t="s">
        <v>661</v>
      </c>
      <c r="I216" s="258" t="s">
        <v>662</v>
      </c>
      <c r="J216" s="258" t="s">
        <v>663</v>
      </c>
      <c r="K216" s="259">
        <f>'LK 19'!F17</f>
        <v>75.257303132000004</v>
      </c>
      <c r="L216" s="259">
        <f>'LK 19'!G17</f>
        <v>81.348653431000002</v>
      </c>
      <c r="M216" s="259">
        <f>'LK 19'!H17</f>
        <v>81.348653431000002</v>
      </c>
      <c r="N216" s="259">
        <f>'LK 19'!I17</f>
        <v>51.209205490999999</v>
      </c>
      <c r="O216" s="260">
        <f t="shared" si="72"/>
        <v>81.348653431000002</v>
      </c>
      <c r="P216" s="260">
        <f t="shared" si="73"/>
        <v>289.16381548499999</v>
      </c>
      <c r="Q216" s="261">
        <f>'LK 19'!D17</f>
        <v>96.7</v>
      </c>
      <c r="R216" s="262">
        <f t="shared" si="75"/>
        <v>2.4300000000000002</v>
      </c>
    </row>
    <row r="217" spans="2:18" x14ac:dyDescent="0.25">
      <c r="B217" s="254">
        <v>209</v>
      </c>
      <c r="C217" s="267" t="s">
        <v>437</v>
      </c>
      <c r="D217" s="256" t="str">
        <f>+C217</f>
        <v>LK.20.1</v>
      </c>
      <c r="E217" s="256" t="s">
        <v>837</v>
      </c>
      <c r="F217" s="257">
        <v>4</v>
      </c>
      <c r="G217" s="305" t="s">
        <v>1116</v>
      </c>
      <c r="H217" s="258" t="s">
        <v>661</v>
      </c>
      <c r="I217" s="258" t="s">
        <v>662</v>
      </c>
      <c r="J217" s="258" t="s">
        <v>681</v>
      </c>
      <c r="K217" s="259">
        <f>'LK 20'!F3</f>
        <v>75.257303132000004</v>
      </c>
      <c r="L217" s="259">
        <f>'LK 20'!G3</f>
        <v>81.3</v>
      </c>
      <c r="M217" s="259">
        <f>'LK 20'!H3</f>
        <v>81.3</v>
      </c>
      <c r="N217" s="259">
        <f>'LK 20'!I3</f>
        <v>51.2</v>
      </c>
      <c r="O217" s="260">
        <f t="shared" ref="O217:O231" si="76">+MAX(K217:N217)</f>
        <v>81.3</v>
      </c>
      <c r="P217" s="260">
        <f t="shared" ref="P217:P231" si="77">+SUM(K217:N217)</f>
        <v>289.05730313200002</v>
      </c>
      <c r="Q217" s="261">
        <f>'LK 20'!D3</f>
        <v>97.84</v>
      </c>
      <c r="R217" s="262">
        <f>0.81*3</f>
        <v>2.4300000000000002</v>
      </c>
    </row>
    <row r="218" spans="2:18" x14ac:dyDescent="0.25">
      <c r="B218" s="254">
        <v>210</v>
      </c>
      <c r="C218" s="267" t="s">
        <v>438</v>
      </c>
      <c r="D218" s="256" t="str">
        <f t="shared" ref="D218:D231" si="78">+C218</f>
        <v>LK.20.2</v>
      </c>
      <c r="E218" s="256" t="s">
        <v>886</v>
      </c>
      <c r="F218" s="257">
        <v>4</v>
      </c>
      <c r="G218" s="305"/>
      <c r="H218" s="258" t="s">
        <v>664</v>
      </c>
      <c r="I218" s="258" t="s">
        <v>665</v>
      </c>
      <c r="J218" s="258" t="s">
        <v>681</v>
      </c>
      <c r="K218" s="259">
        <f>'LK 20'!F4</f>
        <v>52.445599999999999</v>
      </c>
      <c r="L218" s="259">
        <f>'LK 20'!G4</f>
        <v>54</v>
      </c>
      <c r="M218" s="259">
        <f>'LK 20'!H4</f>
        <v>54</v>
      </c>
      <c r="N218" s="259">
        <f>'LK 20'!I4</f>
        <v>32.1</v>
      </c>
      <c r="O218" s="260">
        <f t="shared" si="76"/>
        <v>54</v>
      </c>
      <c r="P218" s="260">
        <f t="shared" si="77"/>
        <v>192.54560000000001</v>
      </c>
      <c r="Q218" s="261">
        <f>'LK 20'!D4</f>
        <v>63</v>
      </c>
      <c r="R218" s="262">
        <f t="shared" ref="R218:R231" si="79">0.81*3</f>
        <v>2.4300000000000002</v>
      </c>
    </row>
    <row r="219" spans="2:18" x14ac:dyDescent="0.25">
      <c r="B219" s="254">
        <v>211</v>
      </c>
      <c r="C219" s="267" t="s">
        <v>439</v>
      </c>
      <c r="D219" s="256" t="str">
        <f t="shared" si="78"/>
        <v>LK.20.3</v>
      </c>
      <c r="E219" s="256" t="s">
        <v>887</v>
      </c>
      <c r="F219" s="257">
        <v>4</v>
      </c>
      <c r="G219" s="305"/>
      <c r="H219" s="258" t="s">
        <v>664</v>
      </c>
      <c r="I219" s="258" t="s">
        <v>665</v>
      </c>
      <c r="J219" s="258" t="s">
        <v>681</v>
      </c>
      <c r="K219" s="259">
        <f>'LK 20'!F5</f>
        <v>52.445599999999999</v>
      </c>
      <c r="L219" s="259">
        <f>'LK 20'!G5</f>
        <v>54</v>
      </c>
      <c r="M219" s="259">
        <f>'LK 20'!H5</f>
        <v>54</v>
      </c>
      <c r="N219" s="259">
        <f>'LK 20'!I5</f>
        <v>32.1</v>
      </c>
      <c r="O219" s="260">
        <f t="shared" si="76"/>
        <v>54</v>
      </c>
      <c r="P219" s="260">
        <f t="shared" si="77"/>
        <v>192.54560000000001</v>
      </c>
      <c r="Q219" s="261">
        <f>'LK 20'!D5</f>
        <v>63</v>
      </c>
      <c r="R219" s="262">
        <f t="shared" si="79"/>
        <v>2.4300000000000002</v>
      </c>
    </row>
    <row r="220" spans="2:18" x14ac:dyDescent="0.25">
      <c r="B220" s="254">
        <v>212</v>
      </c>
      <c r="C220" s="267" t="s">
        <v>440</v>
      </c>
      <c r="D220" s="256" t="str">
        <f t="shared" si="78"/>
        <v>LK.20.4</v>
      </c>
      <c r="E220" s="256" t="s">
        <v>888</v>
      </c>
      <c r="F220" s="257">
        <v>4</v>
      </c>
      <c r="G220" s="305"/>
      <c r="H220" s="258" t="s">
        <v>664</v>
      </c>
      <c r="I220" s="258" t="s">
        <v>665</v>
      </c>
      <c r="J220" s="258" t="s">
        <v>681</v>
      </c>
      <c r="K220" s="259">
        <f>'LK 20'!F6</f>
        <v>52.445599999999999</v>
      </c>
      <c r="L220" s="259">
        <f>'LK 20'!G6</f>
        <v>54</v>
      </c>
      <c r="M220" s="259">
        <f>'LK 20'!H6</f>
        <v>54</v>
      </c>
      <c r="N220" s="259">
        <f>'LK 20'!I6</f>
        <v>28.0406250003</v>
      </c>
      <c r="O220" s="260">
        <f t="shared" si="76"/>
        <v>54</v>
      </c>
      <c r="P220" s="260">
        <f t="shared" si="77"/>
        <v>188.48622500030001</v>
      </c>
      <c r="Q220" s="261">
        <f>'LK 20'!D6</f>
        <v>63</v>
      </c>
      <c r="R220" s="262">
        <f t="shared" si="79"/>
        <v>2.4300000000000002</v>
      </c>
    </row>
    <row r="221" spans="2:18" x14ac:dyDescent="0.25">
      <c r="B221" s="254">
        <v>213</v>
      </c>
      <c r="C221" s="267" t="s">
        <v>441</v>
      </c>
      <c r="D221" s="256" t="str">
        <f t="shared" si="78"/>
        <v>LK.20.5</v>
      </c>
      <c r="E221" s="256" t="s">
        <v>889</v>
      </c>
      <c r="F221" s="257">
        <v>4</v>
      </c>
      <c r="G221" s="305"/>
      <c r="H221" s="258" t="s">
        <v>664</v>
      </c>
      <c r="I221" s="258" t="s">
        <v>665</v>
      </c>
      <c r="J221" s="258" t="s">
        <v>681</v>
      </c>
      <c r="K221" s="259">
        <f>'LK 20'!F7</f>
        <v>52.445599999999999</v>
      </c>
      <c r="L221" s="259">
        <f>'LK 20'!G7</f>
        <v>54</v>
      </c>
      <c r="M221" s="259">
        <f>'LK 20'!H7</f>
        <v>54</v>
      </c>
      <c r="N221" s="259">
        <f>'LK 20'!I7</f>
        <v>28.0406250003</v>
      </c>
      <c r="O221" s="260">
        <f t="shared" si="76"/>
        <v>54</v>
      </c>
      <c r="P221" s="260">
        <f t="shared" si="77"/>
        <v>188.48622500030001</v>
      </c>
      <c r="Q221" s="261">
        <f>'LK 20'!D7</f>
        <v>63</v>
      </c>
      <c r="R221" s="262">
        <f t="shared" si="79"/>
        <v>2.4300000000000002</v>
      </c>
    </row>
    <row r="222" spans="2:18" x14ac:dyDescent="0.25">
      <c r="B222" s="254">
        <v>214</v>
      </c>
      <c r="C222" s="267" t="s">
        <v>442</v>
      </c>
      <c r="D222" s="256" t="str">
        <f t="shared" si="78"/>
        <v>LK.20.6</v>
      </c>
      <c r="E222" s="256" t="s">
        <v>890</v>
      </c>
      <c r="F222" s="257">
        <v>4</v>
      </c>
      <c r="G222" s="305"/>
      <c r="H222" s="258" t="s">
        <v>664</v>
      </c>
      <c r="I222" s="258" t="s">
        <v>662</v>
      </c>
      <c r="J222" s="258" t="s">
        <v>681</v>
      </c>
      <c r="K222" s="259">
        <f>'LK 20'!F8</f>
        <v>52.445599999999999</v>
      </c>
      <c r="L222" s="259">
        <f>'LK 20'!G8</f>
        <v>54</v>
      </c>
      <c r="M222" s="259">
        <f>'LK 20'!H8</f>
        <v>54</v>
      </c>
      <c r="N222" s="259">
        <f>'LK 20'!I8</f>
        <v>32.130000000000003</v>
      </c>
      <c r="O222" s="260">
        <f t="shared" si="76"/>
        <v>54</v>
      </c>
      <c r="P222" s="260">
        <f t="shared" si="77"/>
        <v>192.57560000000001</v>
      </c>
      <c r="Q222" s="261">
        <f>'LK 20'!D8</f>
        <v>63</v>
      </c>
      <c r="R222" s="262">
        <f t="shared" si="79"/>
        <v>2.4300000000000002</v>
      </c>
    </row>
    <row r="223" spans="2:18" x14ac:dyDescent="0.25">
      <c r="B223" s="254">
        <v>215</v>
      </c>
      <c r="C223" s="267" t="s">
        <v>443</v>
      </c>
      <c r="D223" s="256" t="str">
        <f t="shared" si="78"/>
        <v>LK.20.7</v>
      </c>
      <c r="E223" s="256" t="s">
        <v>878</v>
      </c>
      <c r="F223" s="257">
        <v>4</v>
      </c>
      <c r="G223" s="305"/>
      <c r="H223" s="258" t="s">
        <v>664</v>
      </c>
      <c r="I223" s="258" t="s">
        <v>683</v>
      </c>
      <c r="J223" s="258" t="s">
        <v>681</v>
      </c>
      <c r="K223" s="259">
        <f>'LK 20'!F9</f>
        <v>52.445599999999999</v>
      </c>
      <c r="L223" s="259">
        <f>'LK 20'!G9</f>
        <v>54</v>
      </c>
      <c r="M223" s="259">
        <f>'LK 20'!H9</f>
        <v>54</v>
      </c>
      <c r="N223" s="259">
        <f>'LK 20'!I9</f>
        <v>32.130000000000003</v>
      </c>
      <c r="O223" s="260">
        <f t="shared" si="76"/>
        <v>54</v>
      </c>
      <c r="P223" s="260">
        <f t="shared" si="77"/>
        <v>192.57560000000001</v>
      </c>
      <c r="Q223" s="261">
        <f>'LK 20'!D9</f>
        <v>63</v>
      </c>
      <c r="R223" s="262">
        <f t="shared" si="79"/>
        <v>2.4300000000000002</v>
      </c>
    </row>
    <row r="224" spans="2:18" x14ac:dyDescent="0.25">
      <c r="B224" s="254">
        <v>216</v>
      </c>
      <c r="C224" s="267" t="s">
        <v>444</v>
      </c>
      <c r="D224" s="256" t="str">
        <f t="shared" si="78"/>
        <v>LK.20.8</v>
      </c>
      <c r="E224" s="256" t="s">
        <v>891</v>
      </c>
      <c r="F224" s="257">
        <v>4</v>
      </c>
      <c r="G224" s="305"/>
      <c r="H224" s="258" t="s">
        <v>661</v>
      </c>
      <c r="I224" s="258" t="s">
        <v>662</v>
      </c>
      <c r="J224" s="258" t="s">
        <v>681</v>
      </c>
      <c r="K224" s="259">
        <f>'LK 20'!F10</f>
        <v>52.681750000000001</v>
      </c>
      <c r="L224" s="259">
        <f>'LK 20'!G10</f>
        <v>54</v>
      </c>
      <c r="M224" s="259">
        <f>'LK 20'!H10</f>
        <v>54</v>
      </c>
      <c r="N224" s="259">
        <f>'LK 20'!I10</f>
        <v>27.855</v>
      </c>
      <c r="O224" s="260">
        <f t="shared" si="76"/>
        <v>54</v>
      </c>
      <c r="P224" s="260">
        <f t="shared" si="77"/>
        <v>188.53674999999998</v>
      </c>
      <c r="Q224" s="261">
        <f>'LK 20'!D10</f>
        <v>91</v>
      </c>
      <c r="R224" s="262">
        <f t="shared" si="79"/>
        <v>2.4300000000000002</v>
      </c>
    </row>
    <row r="225" spans="2:18" x14ac:dyDescent="0.25">
      <c r="B225" s="254">
        <v>217</v>
      </c>
      <c r="C225" s="267" t="s">
        <v>445</v>
      </c>
      <c r="D225" s="256" t="str">
        <f t="shared" si="78"/>
        <v>LK.20.9</v>
      </c>
      <c r="E225" s="256" t="s">
        <v>892</v>
      </c>
      <c r="F225" s="257">
        <v>4</v>
      </c>
      <c r="G225" s="305" t="s">
        <v>1117</v>
      </c>
      <c r="H225" s="258" t="s">
        <v>661</v>
      </c>
      <c r="I225" s="258" t="s">
        <v>662</v>
      </c>
      <c r="J225" s="258" t="s">
        <v>663</v>
      </c>
      <c r="K225" s="259">
        <f>'LK 20'!F11</f>
        <v>68.099999999999994</v>
      </c>
      <c r="L225" s="259">
        <f>'LK 20'!G11</f>
        <v>69.599999999999994</v>
      </c>
      <c r="M225" s="259">
        <f>'LK 20'!H11</f>
        <v>69.599999999999994</v>
      </c>
      <c r="N225" s="259">
        <f>'LK 20'!I11</f>
        <v>37.9</v>
      </c>
      <c r="O225" s="260">
        <f t="shared" si="76"/>
        <v>69.599999999999994</v>
      </c>
      <c r="P225" s="260">
        <f t="shared" si="77"/>
        <v>245.2</v>
      </c>
      <c r="Q225" s="261">
        <f>'LK 20'!D11</f>
        <v>111.52</v>
      </c>
      <c r="R225" s="262">
        <f t="shared" si="79"/>
        <v>2.4300000000000002</v>
      </c>
    </row>
    <row r="226" spans="2:18" x14ac:dyDescent="0.25">
      <c r="B226" s="254">
        <v>218</v>
      </c>
      <c r="C226" s="267" t="s">
        <v>446</v>
      </c>
      <c r="D226" s="256" t="str">
        <f t="shared" si="78"/>
        <v>LK.20.10</v>
      </c>
      <c r="E226" s="256" t="s">
        <v>893</v>
      </c>
      <c r="F226" s="257">
        <v>4</v>
      </c>
      <c r="G226" s="305"/>
      <c r="H226" s="258" t="s">
        <v>664</v>
      </c>
      <c r="I226" s="258" t="s">
        <v>665</v>
      </c>
      <c r="J226" s="258" t="s">
        <v>663</v>
      </c>
      <c r="K226" s="259">
        <f>'LK 20'!F12</f>
        <v>67.8</v>
      </c>
      <c r="L226" s="259">
        <f>'LK 20'!G12</f>
        <v>69.599999999999994</v>
      </c>
      <c r="M226" s="259">
        <f>'LK 20'!H12</f>
        <v>69.599999999999994</v>
      </c>
      <c r="N226" s="259">
        <f>'LK 20'!I12</f>
        <v>42.7</v>
      </c>
      <c r="O226" s="260">
        <f t="shared" si="76"/>
        <v>69.599999999999994</v>
      </c>
      <c r="P226" s="260">
        <f t="shared" si="77"/>
        <v>249.7</v>
      </c>
      <c r="Q226" s="261">
        <f>'LK 20'!D12</f>
        <v>79.67</v>
      </c>
      <c r="R226" s="262">
        <f t="shared" si="79"/>
        <v>2.4300000000000002</v>
      </c>
    </row>
    <row r="227" spans="2:18" x14ac:dyDescent="0.25">
      <c r="B227" s="254">
        <v>219</v>
      </c>
      <c r="C227" s="267" t="s">
        <v>447</v>
      </c>
      <c r="D227" s="256" t="str">
        <f t="shared" si="78"/>
        <v>LK.20.11</v>
      </c>
      <c r="E227" s="256" t="s">
        <v>894</v>
      </c>
      <c r="F227" s="257">
        <v>4</v>
      </c>
      <c r="G227" s="305"/>
      <c r="H227" s="258" t="s">
        <v>664</v>
      </c>
      <c r="I227" s="258" t="s">
        <v>665</v>
      </c>
      <c r="J227" s="258" t="s">
        <v>663</v>
      </c>
      <c r="K227" s="259">
        <f>'LK 20'!F13</f>
        <v>67.8</v>
      </c>
      <c r="L227" s="259">
        <f>'LK 20'!G13</f>
        <v>69.599999999999994</v>
      </c>
      <c r="M227" s="259">
        <f>'LK 20'!H13</f>
        <v>69.599999999999994</v>
      </c>
      <c r="N227" s="259">
        <f>'LK 20'!I13</f>
        <v>38.1</v>
      </c>
      <c r="O227" s="260">
        <f t="shared" si="76"/>
        <v>69.599999999999994</v>
      </c>
      <c r="P227" s="260">
        <f t="shared" si="77"/>
        <v>245.09999999999997</v>
      </c>
      <c r="Q227" s="261">
        <f>'LK 20'!D13</f>
        <v>79.67</v>
      </c>
      <c r="R227" s="262">
        <f t="shared" si="79"/>
        <v>2.4300000000000002</v>
      </c>
    </row>
    <row r="228" spans="2:18" x14ac:dyDescent="0.25">
      <c r="B228" s="254">
        <v>220</v>
      </c>
      <c r="C228" s="267" t="s">
        <v>448</v>
      </c>
      <c r="D228" s="256" t="str">
        <f t="shared" si="78"/>
        <v>LK.20.12</v>
      </c>
      <c r="E228" s="256" t="s">
        <v>895</v>
      </c>
      <c r="F228" s="257">
        <v>4</v>
      </c>
      <c r="G228" s="305"/>
      <c r="H228" s="258" t="s">
        <v>664</v>
      </c>
      <c r="I228" s="258" t="s">
        <v>662</v>
      </c>
      <c r="J228" s="258" t="s">
        <v>663</v>
      </c>
      <c r="K228" s="259">
        <f>'LK 20'!F14</f>
        <v>67.8</v>
      </c>
      <c r="L228" s="259">
        <f>'LK 20'!G14</f>
        <v>69.599999999999994</v>
      </c>
      <c r="M228" s="259">
        <f>'LK 20'!H14</f>
        <v>69.599999999999994</v>
      </c>
      <c r="N228" s="259">
        <f>'LK 20'!I14</f>
        <v>38.1</v>
      </c>
      <c r="O228" s="260">
        <f t="shared" si="76"/>
        <v>69.599999999999994</v>
      </c>
      <c r="P228" s="260">
        <f t="shared" si="77"/>
        <v>245.09999999999997</v>
      </c>
      <c r="Q228" s="261">
        <f>'LK 20'!D14</f>
        <v>79.67</v>
      </c>
      <c r="R228" s="262">
        <f t="shared" si="79"/>
        <v>2.4300000000000002</v>
      </c>
    </row>
    <row r="229" spans="2:18" x14ac:dyDescent="0.25">
      <c r="B229" s="254">
        <v>221</v>
      </c>
      <c r="C229" s="267" t="s">
        <v>449</v>
      </c>
      <c r="D229" s="256" t="str">
        <f t="shared" si="78"/>
        <v>LK.20.13</v>
      </c>
      <c r="E229" s="256" t="s">
        <v>896</v>
      </c>
      <c r="F229" s="257">
        <v>4</v>
      </c>
      <c r="G229" s="305"/>
      <c r="H229" s="258" t="s">
        <v>664</v>
      </c>
      <c r="I229" s="258" t="s">
        <v>683</v>
      </c>
      <c r="J229" s="258" t="s">
        <v>663</v>
      </c>
      <c r="K229" s="259">
        <f>'LK 20'!F15</f>
        <v>67.8</v>
      </c>
      <c r="L229" s="259">
        <f>'LK 20'!G15</f>
        <v>69.599999999999994</v>
      </c>
      <c r="M229" s="259">
        <f>'LK 20'!H15</f>
        <v>69.599999999999994</v>
      </c>
      <c r="N229" s="259">
        <f>'LK 20'!I15</f>
        <v>42.7</v>
      </c>
      <c r="O229" s="260">
        <f t="shared" si="76"/>
        <v>69.599999999999994</v>
      </c>
      <c r="P229" s="260">
        <f t="shared" si="77"/>
        <v>249.7</v>
      </c>
      <c r="Q229" s="261">
        <f>'LK 20'!D15</f>
        <v>79.67</v>
      </c>
      <c r="R229" s="262">
        <f t="shared" si="79"/>
        <v>2.4300000000000002</v>
      </c>
    </row>
    <row r="230" spans="2:18" x14ac:dyDescent="0.25">
      <c r="B230" s="254">
        <v>222</v>
      </c>
      <c r="C230" s="267" t="s">
        <v>450</v>
      </c>
      <c r="D230" s="256" t="str">
        <f t="shared" si="78"/>
        <v>LK.20.14</v>
      </c>
      <c r="E230" s="256" t="s">
        <v>897</v>
      </c>
      <c r="F230" s="257">
        <v>4</v>
      </c>
      <c r="G230" s="305"/>
      <c r="H230" s="258" t="s">
        <v>664</v>
      </c>
      <c r="I230" s="258" t="s">
        <v>842</v>
      </c>
      <c r="J230" s="258" t="s">
        <v>663</v>
      </c>
      <c r="K230" s="259">
        <f>'LK 20'!F16</f>
        <v>67.8</v>
      </c>
      <c r="L230" s="259">
        <f>'LK 20'!G16</f>
        <v>69.599999999999994</v>
      </c>
      <c r="M230" s="259">
        <f>'LK 20'!H16</f>
        <v>69.599999999999994</v>
      </c>
      <c r="N230" s="259">
        <f>'LK 20'!I16</f>
        <v>42.7</v>
      </c>
      <c r="O230" s="260">
        <f t="shared" si="76"/>
        <v>69.599999999999994</v>
      </c>
      <c r="P230" s="260">
        <f t="shared" si="77"/>
        <v>249.7</v>
      </c>
      <c r="Q230" s="261">
        <f>'LK 20'!D16</f>
        <v>79.67</v>
      </c>
      <c r="R230" s="262">
        <f t="shared" si="79"/>
        <v>2.4300000000000002</v>
      </c>
    </row>
    <row r="231" spans="2:18" x14ac:dyDescent="0.25">
      <c r="B231" s="254">
        <v>223</v>
      </c>
      <c r="C231" s="267" t="s">
        <v>451</v>
      </c>
      <c r="D231" s="256" t="str">
        <f t="shared" si="78"/>
        <v>LK.20.15</v>
      </c>
      <c r="E231" s="256" t="s">
        <v>898</v>
      </c>
      <c r="F231" s="257">
        <v>4</v>
      </c>
      <c r="G231" s="305"/>
      <c r="H231" s="258" t="s">
        <v>661</v>
      </c>
      <c r="I231" s="258" t="s">
        <v>662</v>
      </c>
      <c r="J231" s="258" t="s">
        <v>663</v>
      </c>
      <c r="K231" s="259">
        <f>'LK 20'!F17</f>
        <v>104.9</v>
      </c>
      <c r="L231" s="259">
        <f>'LK 20'!G17</f>
        <v>113</v>
      </c>
      <c r="M231" s="259">
        <f>'LK 20'!H17</f>
        <v>113</v>
      </c>
      <c r="N231" s="259">
        <f>'LK 20'!I17</f>
        <v>75.400000000000006</v>
      </c>
      <c r="O231" s="260">
        <f t="shared" si="76"/>
        <v>113</v>
      </c>
      <c r="P231" s="260">
        <f t="shared" si="77"/>
        <v>406.29999999999995</v>
      </c>
      <c r="Q231" s="261">
        <f>'LK 20'!D17</f>
        <v>137.76</v>
      </c>
      <c r="R231" s="262">
        <f t="shared" si="79"/>
        <v>2.4300000000000002</v>
      </c>
    </row>
    <row r="232" spans="2:18" x14ac:dyDescent="0.25">
      <c r="B232" s="254">
        <v>224</v>
      </c>
      <c r="C232" s="267" t="s">
        <v>452</v>
      </c>
      <c r="D232" s="256" t="str">
        <f>+C232</f>
        <v>LK.21-1</v>
      </c>
      <c r="E232" s="256" t="s">
        <v>899</v>
      </c>
      <c r="F232" s="257">
        <v>4</v>
      </c>
      <c r="G232" s="305" t="s">
        <v>1118</v>
      </c>
      <c r="H232" s="258" t="s">
        <v>661</v>
      </c>
      <c r="I232" s="258" t="s">
        <v>662</v>
      </c>
      <c r="J232" s="258" t="s">
        <v>681</v>
      </c>
      <c r="K232" s="259">
        <f>'LK 21'!F3</f>
        <v>75.916750000600004</v>
      </c>
      <c r="L232" s="259">
        <f>'LK 21'!G3</f>
        <v>78.000000000900002</v>
      </c>
      <c r="M232" s="259">
        <f>'LK 21'!H3</f>
        <v>78.000000000900002</v>
      </c>
      <c r="N232" s="259">
        <f>'LK 21'!I3</f>
        <v>41.070000000599997</v>
      </c>
      <c r="O232" s="260">
        <f t="shared" ref="O232:O244" si="80">+MAX(K232:N232)</f>
        <v>78.000000000900002</v>
      </c>
      <c r="P232" s="260">
        <f t="shared" ref="P232:P244" si="81">+SUM(K232:N232)</f>
        <v>272.986750003</v>
      </c>
      <c r="Q232" s="261">
        <f>'LK 21'!D3</f>
        <v>120</v>
      </c>
      <c r="R232" s="262">
        <f>0.81*3</f>
        <v>2.4300000000000002</v>
      </c>
    </row>
    <row r="233" spans="2:18" x14ac:dyDescent="0.25">
      <c r="B233" s="254">
        <v>225</v>
      </c>
      <c r="C233" s="267" t="s">
        <v>453</v>
      </c>
      <c r="D233" s="256" t="str">
        <f t="shared" ref="D233:D244" si="82">+C233</f>
        <v>LK.21-2</v>
      </c>
      <c r="E233" s="256" t="s">
        <v>900</v>
      </c>
      <c r="F233" s="257">
        <v>4</v>
      </c>
      <c r="G233" s="305"/>
      <c r="H233" s="258" t="s">
        <v>664</v>
      </c>
      <c r="I233" s="258" t="s">
        <v>665</v>
      </c>
      <c r="J233" s="258" t="s">
        <v>681</v>
      </c>
      <c r="K233" s="259">
        <f>'LK 21'!F4</f>
        <v>75.695599999999999</v>
      </c>
      <c r="L233" s="259">
        <f>'LK 21'!G4</f>
        <v>78.000000000300005</v>
      </c>
      <c r="M233" s="259">
        <f>'LK 21'!H4</f>
        <v>78.000000000300005</v>
      </c>
      <c r="N233" s="259">
        <f>'LK 21'!I4</f>
        <v>41.255625000599998</v>
      </c>
      <c r="O233" s="260">
        <f t="shared" si="80"/>
        <v>78.000000000300005</v>
      </c>
      <c r="P233" s="260">
        <f t="shared" si="81"/>
        <v>272.95122500119999</v>
      </c>
      <c r="Q233" s="261">
        <f>'LK 21'!D4</f>
        <v>90</v>
      </c>
      <c r="R233" s="262">
        <f t="shared" ref="R233:R244" si="83">0.81*3</f>
        <v>2.4300000000000002</v>
      </c>
    </row>
    <row r="234" spans="2:18" x14ac:dyDescent="0.25">
      <c r="B234" s="254">
        <v>226</v>
      </c>
      <c r="C234" s="267" t="s">
        <v>454</v>
      </c>
      <c r="D234" s="256" t="str">
        <f t="shared" si="82"/>
        <v>LK.21-3</v>
      </c>
      <c r="E234" s="256" t="s">
        <v>901</v>
      </c>
      <c r="F234" s="257">
        <v>4</v>
      </c>
      <c r="G234" s="305"/>
      <c r="H234" s="258" t="s">
        <v>664</v>
      </c>
      <c r="I234" s="258" t="s">
        <v>665</v>
      </c>
      <c r="J234" s="258" t="s">
        <v>681</v>
      </c>
      <c r="K234" s="259">
        <f>'LK 21'!F5</f>
        <v>75.695599999999999</v>
      </c>
      <c r="L234" s="259">
        <f>'LK 21'!G5</f>
        <v>78.000000000300005</v>
      </c>
      <c r="M234" s="259">
        <f>'LK 21'!H5</f>
        <v>78.000000000300005</v>
      </c>
      <c r="N234" s="259">
        <f>'LK 21'!I5</f>
        <v>46.770000000300001</v>
      </c>
      <c r="O234" s="260">
        <f t="shared" si="80"/>
        <v>78.000000000300005</v>
      </c>
      <c r="P234" s="260">
        <f t="shared" si="81"/>
        <v>278.4656000009</v>
      </c>
      <c r="Q234" s="261">
        <f>'LK 21'!D5</f>
        <v>90</v>
      </c>
      <c r="R234" s="262">
        <f t="shared" si="83"/>
        <v>2.4300000000000002</v>
      </c>
    </row>
    <row r="235" spans="2:18" x14ac:dyDescent="0.25">
      <c r="B235" s="254">
        <v>227</v>
      </c>
      <c r="C235" s="267" t="s">
        <v>455</v>
      </c>
      <c r="D235" s="256" t="str">
        <f t="shared" si="82"/>
        <v>LK.21-4</v>
      </c>
      <c r="E235" s="256" t="s">
        <v>902</v>
      </c>
      <c r="F235" s="257">
        <v>4</v>
      </c>
      <c r="G235" s="305"/>
      <c r="H235" s="258" t="s">
        <v>664</v>
      </c>
      <c r="I235" s="258" t="s">
        <v>665</v>
      </c>
      <c r="J235" s="258" t="s">
        <v>681</v>
      </c>
      <c r="K235" s="259">
        <f>'LK 21'!F6</f>
        <v>75.695599999999999</v>
      </c>
      <c r="L235" s="259">
        <f>'LK 21'!G6</f>
        <v>78.000000000300005</v>
      </c>
      <c r="M235" s="259">
        <f>'LK 21'!H6</f>
        <v>78.000000000300005</v>
      </c>
      <c r="N235" s="259">
        <f>'LK 21'!I6</f>
        <v>46.770000000300001</v>
      </c>
      <c r="O235" s="260">
        <f t="shared" si="80"/>
        <v>78.000000000300005</v>
      </c>
      <c r="P235" s="260">
        <f t="shared" si="81"/>
        <v>278.4656000009</v>
      </c>
      <c r="Q235" s="261">
        <f>'LK 21'!D6</f>
        <v>90</v>
      </c>
      <c r="R235" s="262">
        <f t="shared" si="83"/>
        <v>2.4300000000000002</v>
      </c>
    </row>
    <row r="236" spans="2:18" x14ac:dyDescent="0.25">
      <c r="B236" s="254">
        <v>228</v>
      </c>
      <c r="C236" s="267" t="s">
        <v>456</v>
      </c>
      <c r="D236" s="256" t="str">
        <f t="shared" si="82"/>
        <v>LK.21-5</v>
      </c>
      <c r="E236" s="256" t="s">
        <v>903</v>
      </c>
      <c r="F236" s="257">
        <v>4</v>
      </c>
      <c r="G236" s="305"/>
      <c r="H236" s="258" t="s">
        <v>664</v>
      </c>
      <c r="I236" s="258" t="s">
        <v>665</v>
      </c>
      <c r="J236" s="258" t="s">
        <v>681</v>
      </c>
      <c r="K236" s="259">
        <f>'LK 21'!F7</f>
        <v>75.695599999999999</v>
      </c>
      <c r="L236" s="259">
        <f>'LK 21'!G7</f>
        <v>78.000000000300005</v>
      </c>
      <c r="M236" s="259">
        <f>'LK 21'!H7</f>
        <v>78.000000000300005</v>
      </c>
      <c r="N236" s="259">
        <f>'LK 21'!I7</f>
        <v>41.255625000599998</v>
      </c>
      <c r="O236" s="260">
        <f t="shared" si="80"/>
        <v>78.000000000300005</v>
      </c>
      <c r="P236" s="260">
        <f t="shared" si="81"/>
        <v>272.95122500119999</v>
      </c>
      <c r="Q236" s="261">
        <f>'LK 21'!D7</f>
        <v>90</v>
      </c>
      <c r="R236" s="262">
        <f t="shared" si="83"/>
        <v>2.4300000000000002</v>
      </c>
    </row>
    <row r="237" spans="2:18" x14ac:dyDescent="0.25">
      <c r="B237" s="254">
        <v>229</v>
      </c>
      <c r="C237" s="267" t="s">
        <v>457</v>
      </c>
      <c r="D237" s="256" t="str">
        <f t="shared" si="82"/>
        <v>LK.21-6</v>
      </c>
      <c r="E237" s="256" t="s">
        <v>904</v>
      </c>
      <c r="F237" s="257">
        <v>4</v>
      </c>
      <c r="G237" s="305"/>
      <c r="H237" s="258" t="s">
        <v>661</v>
      </c>
      <c r="I237" s="258" t="s">
        <v>662</v>
      </c>
      <c r="J237" s="258" t="s">
        <v>681</v>
      </c>
      <c r="K237" s="259">
        <f>'LK 21'!F8</f>
        <v>75.916749999999993</v>
      </c>
      <c r="L237" s="259">
        <f>'LK 21'!G8</f>
        <v>78.000000000300005</v>
      </c>
      <c r="M237" s="259">
        <f>'LK 21'!H8</f>
        <v>78.000000000300005</v>
      </c>
      <c r="N237" s="259">
        <f>'LK 21'!I8</f>
        <v>41.070000000299999</v>
      </c>
      <c r="O237" s="260">
        <f t="shared" si="80"/>
        <v>78.000000000300005</v>
      </c>
      <c r="P237" s="260">
        <f t="shared" si="81"/>
        <v>272.98675000090003</v>
      </c>
      <c r="Q237" s="261">
        <f>'LK 21'!D8</f>
        <v>120</v>
      </c>
      <c r="R237" s="262">
        <f t="shared" si="83"/>
        <v>2.4300000000000002</v>
      </c>
    </row>
    <row r="238" spans="2:18" x14ac:dyDescent="0.25">
      <c r="B238" s="254">
        <v>230</v>
      </c>
      <c r="C238" s="267" t="s">
        <v>458</v>
      </c>
      <c r="D238" s="256" t="str">
        <f t="shared" si="82"/>
        <v>LK.21-7</v>
      </c>
      <c r="E238" s="256" t="s">
        <v>905</v>
      </c>
      <c r="F238" s="257">
        <v>4</v>
      </c>
      <c r="G238" s="305" t="s">
        <v>1119</v>
      </c>
      <c r="H238" s="258" t="s">
        <v>661</v>
      </c>
      <c r="I238" s="258" t="s">
        <v>662</v>
      </c>
      <c r="J238" s="258" t="s">
        <v>663</v>
      </c>
      <c r="K238" s="259">
        <f>'LK 21'!F9</f>
        <v>63.415500000000002</v>
      </c>
      <c r="L238" s="259">
        <f>'LK 21'!G9</f>
        <v>64.999999999600007</v>
      </c>
      <c r="M238" s="259">
        <f>'LK 21'!H9</f>
        <v>64.999999999600007</v>
      </c>
      <c r="N238" s="259">
        <f>'LK 21'!I9</f>
        <v>34.225000000000001</v>
      </c>
      <c r="O238" s="260">
        <f t="shared" si="80"/>
        <v>64.999999999600007</v>
      </c>
      <c r="P238" s="260">
        <f t="shared" si="81"/>
        <v>227.64049999919999</v>
      </c>
      <c r="Q238" s="261">
        <f>'LK 21'!D9</f>
        <v>105</v>
      </c>
      <c r="R238" s="262">
        <f t="shared" si="83"/>
        <v>2.4300000000000002</v>
      </c>
    </row>
    <row r="239" spans="2:18" x14ac:dyDescent="0.25">
      <c r="B239" s="254">
        <v>231</v>
      </c>
      <c r="C239" s="267" t="s">
        <v>459</v>
      </c>
      <c r="D239" s="256" t="str">
        <f t="shared" si="82"/>
        <v>LK.21-8</v>
      </c>
      <c r="E239" s="256" t="s">
        <v>907</v>
      </c>
      <c r="F239" s="257">
        <v>4</v>
      </c>
      <c r="G239" s="305"/>
      <c r="H239" s="258" t="s">
        <v>664</v>
      </c>
      <c r="I239" s="258" t="s">
        <v>665</v>
      </c>
      <c r="J239" s="258" t="s">
        <v>663</v>
      </c>
      <c r="K239" s="259">
        <f>'LK 21'!F10</f>
        <v>63.196849999999998</v>
      </c>
      <c r="L239" s="259">
        <f>'LK 21'!G10</f>
        <v>64.999999999600007</v>
      </c>
      <c r="M239" s="259">
        <f>'LK 21'!H10</f>
        <v>64.999999999600007</v>
      </c>
      <c r="N239" s="259">
        <f>'LK 21'!I10</f>
        <v>34.410625000300001</v>
      </c>
      <c r="O239" s="260">
        <f t="shared" si="80"/>
        <v>64.999999999600007</v>
      </c>
      <c r="P239" s="260">
        <f t="shared" si="81"/>
        <v>227.60747499950003</v>
      </c>
      <c r="Q239" s="261">
        <f>'LK 21'!D10</f>
        <v>75</v>
      </c>
      <c r="R239" s="262">
        <f t="shared" si="83"/>
        <v>2.4300000000000002</v>
      </c>
    </row>
    <row r="240" spans="2:18" x14ac:dyDescent="0.25">
      <c r="B240" s="254">
        <v>232</v>
      </c>
      <c r="C240" s="267" t="s">
        <v>460</v>
      </c>
      <c r="D240" s="256" t="str">
        <f t="shared" si="82"/>
        <v>LK.21-9</v>
      </c>
      <c r="E240" s="256" t="s">
        <v>908</v>
      </c>
      <c r="F240" s="257">
        <v>4</v>
      </c>
      <c r="G240" s="305"/>
      <c r="H240" s="258" t="s">
        <v>664</v>
      </c>
      <c r="I240" s="258" t="s">
        <v>665</v>
      </c>
      <c r="J240" s="258" t="s">
        <v>663</v>
      </c>
      <c r="K240" s="259">
        <f>'LK 21'!F11</f>
        <v>63.196849999999998</v>
      </c>
      <c r="L240" s="259">
        <f>'LK 21'!G11</f>
        <v>64.999999999600007</v>
      </c>
      <c r="M240" s="259">
        <f>'LK 21'!H11</f>
        <v>64.999999999600007</v>
      </c>
      <c r="N240" s="259">
        <f>'LK 21'!I11</f>
        <v>38.974999999600001</v>
      </c>
      <c r="O240" s="260">
        <f t="shared" si="80"/>
        <v>64.999999999600007</v>
      </c>
      <c r="P240" s="260">
        <f t="shared" si="81"/>
        <v>232.17184999880004</v>
      </c>
      <c r="Q240" s="261">
        <f>'LK 21'!D11</f>
        <v>75</v>
      </c>
      <c r="R240" s="262">
        <f t="shared" si="83"/>
        <v>2.4300000000000002</v>
      </c>
    </row>
    <row r="241" spans="2:18" x14ac:dyDescent="0.25">
      <c r="B241" s="254">
        <v>233</v>
      </c>
      <c r="C241" s="267" t="s">
        <v>461</v>
      </c>
      <c r="D241" s="256" t="str">
        <f t="shared" si="82"/>
        <v>LK.21-10</v>
      </c>
      <c r="E241" s="256" t="s">
        <v>909</v>
      </c>
      <c r="F241" s="257">
        <v>4</v>
      </c>
      <c r="G241" s="305"/>
      <c r="H241" s="258" t="s">
        <v>664</v>
      </c>
      <c r="I241" s="258" t="s">
        <v>662</v>
      </c>
      <c r="J241" s="258" t="s">
        <v>663</v>
      </c>
      <c r="K241" s="259">
        <f>'LK 21'!F12</f>
        <v>63.196849999999998</v>
      </c>
      <c r="L241" s="259">
        <f>'LK 21'!G12</f>
        <v>64.999999999600007</v>
      </c>
      <c r="M241" s="259">
        <f>'LK 21'!H12</f>
        <v>64.999999999600007</v>
      </c>
      <c r="N241" s="259">
        <f>'LK 21'!I12</f>
        <v>38.974999999600001</v>
      </c>
      <c r="O241" s="260">
        <f t="shared" si="80"/>
        <v>64.999999999600007</v>
      </c>
      <c r="P241" s="260">
        <f t="shared" si="81"/>
        <v>232.17184999880004</v>
      </c>
      <c r="Q241" s="261">
        <f>'LK 21'!D12</f>
        <v>75</v>
      </c>
      <c r="R241" s="262">
        <f t="shared" si="83"/>
        <v>2.4300000000000002</v>
      </c>
    </row>
    <row r="242" spans="2:18" x14ac:dyDescent="0.25">
      <c r="B242" s="254">
        <v>234</v>
      </c>
      <c r="C242" s="267" t="s">
        <v>462</v>
      </c>
      <c r="D242" s="256" t="str">
        <f t="shared" si="82"/>
        <v>LK.21-11</v>
      </c>
      <c r="E242" s="256" t="s">
        <v>910</v>
      </c>
      <c r="F242" s="257">
        <v>4</v>
      </c>
      <c r="G242" s="305"/>
      <c r="H242" s="258" t="s">
        <v>664</v>
      </c>
      <c r="I242" s="258" t="s">
        <v>683</v>
      </c>
      <c r="J242" s="258" t="s">
        <v>663</v>
      </c>
      <c r="K242" s="259">
        <f>'LK 21'!F13</f>
        <v>63.196849999999998</v>
      </c>
      <c r="L242" s="259">
        <f>'LK 21'!G13</f>
        <v>64.999999999600007</v>
      </c>
      <c r="M242" s="259">
        <f>'LK 21'!H13</f>
        <v>64.999999999600007</v>
      </c>
      <c r="N242" s="259">
        <f>'LK 21'!I13</f>
        <v>38.974999999600001</v>
      </c>
      <c r="O242" s="260">
        <f t="shared" si="80"/>
        <v>64.999999999600007</v>
      </c>
      <c r="P242" s="260">
        <f t="shared" si="81"/>
        <v>232.17184999880004</v>
      </c>
      <c r="Q242" s="261">
        <f>'LK 21'!D13</f>
        <v>75</v>
      </c>
      <c r="R242" s="262">
        <f t="shared" si="83"/>
        <v>2.4300000000000002</v>
      </c>
    </row>
    <row r="243" spans="2:18" x14ac:dyDescent="0.25">
      <c r="B243" s="254">
        <v>235</v>
      </c>
      <c r="C243" s="267" t="s">
        <v>463</v>
      </c>
      <c r="D243" s="256" t="str">
        <f t="shared" si="82"/>
        <v>LK.21-12</v>
      </c>
      <c r="E243" s="256" t="s">
        <v>911</v>
      </c>
      <c r="F243" s="257">
        <v>4</v>
      </c>
      <c r="G243" s="305"/>
      <c r="H243" s="258" t="s">
        <v>664</v>
      </c>
      <c r="I243" s="258" t="s">
        <v>842</v>
      </c>
      <c r="J243" s="258" t="s">
        <v>663</v>
      </c>
      <c r="K243" s="259">
        <f>'LK 21'!F14</f>
        <v>63.196849999999998</v>
      </c>
      <c r="L243" s="259">
        <f>'LK 21'!G14</f>
        <v>64.999999999600007</v>
      </c>
      <c r="M243" s="259">
        <f>'LK 21'!H14</f>
        <v>64.999999999600007</v>
      </c>
      <c r="N243" s="259">
        <f>'LK 21'!I14</f>
        <v>34.410625000300001</v>
      </c>
      <c r="O243" s="260">
        <f t="shared" si="80"/>
        <v>64.999999999600007</v>
      </c>
      <c r="P243" s="260">
        <f t="shared" si="81"/>
        <v>227.60747499950003</v>
      </c>
      <c r="Q243" s="261">
        <f>'LK 21'!D14</f>
        <v>75</v>
      </c>
      <c r="R243" s="262">
        <f t="shared" si="83"/>
        <v>2.4300000000000002</v>
      </c>
    </row>
    <row r="244" spans="2:18" x14ac:dyDescent="0.25">
      <c r="B244" s="254">
        <v>236</v>
      </c>
      <c r="C244" s="267" t="s">
        <v>464</v>
      </c>
      <c r="D244" s="256" t="str">
        <f t="shared" si="82"/>
        <v>LK.21-13</v>
      </c>
      <c r="E244" s="256" t="s">
        <v>912</v>
      </c>
      <c r="F244" s="257">
        <v>4</v>
      </c>
      <c r="G244" s="305"/>
      <c r="H244" s="258" t="s">
        <v>661</v>
      </c>
      <c r="I244" s="258" t="s">
        <v>662</v>
      </c>
      <c r="J244" s="258" t="s">
        <v>663</v>
      </c>
      <c r="K244" s="259">
        <f>'LK 21'!F15</f>
        <v>63.436250000000001</v>
      </c>
      <c r="L244" s="259">
        <f>'LK 21'!G15</f>
        <v>64.999999999600007</v>
      </c>
      <c r="M244" s="259">
        <f>'LK 21'!H15</f>
        <v>64.999999999600007</v>
      </c>
      <c r="N244" s="259">
        <f>'LK 21'!I15</f>
        <v>34.225000000000001</v>
      </c>
      <c r="O244" s="260">
        <f t="shared" si="80"/>
        <v>64.999999999600007</v>
      </c>
      <c r="P244" s="260">
        <f t="shared" si="81"/>
        <v>227.66124999920001</v>
      </c>
      <c r="Q244" s="261">
        <f>'LK 21'!D15</f>
        <v>105</v>
      </c>
      <c r="R244" s="262">
        <f t="shared" si="83"/>
        <v>2.4300000000000002</v>
      </c>
    </row>
    <row r="245" spans="2:18" x14ac:dyDescent="0.25">
      <c r="B245" s="254">
        <v>237</v>
      </c>
      <c r="C245" s="267" t="s">
        <v>465</v>
      </c>
      <c r="D245" s="256" t="str">
        <f>+C245</f>
        <v>LK.22-1</v>
      </c>
      <c r="E245" s="256" t="s">
        <v>913</v>
      </c>
      <c r="F245" s="257">
        <v>4</v>
      </c>
      <c r="G245" s="305" t="s">
        <v>1120</v>
      </c>
      <c r="H245" s="258" t="s">
        <v>661</v>
      </c>
      <c r="I245" s="258" t="s">
        <v>662</v>
      </c>
      <c r="J245" s="258" t="s">
        <v>681</v>
      </c>
      <c r="K245" s="259">
        <f>'LK 22'!F3</f>
        <v>68.408649999700003</v>
      </c>
      <c r="L245" s="259">
        <f>'LK 22'!G3</f>
        <v>69.999999997800003</v>
      </c>
      <c r="M245" s="259">
        <f>'LK 22'!H3</f>
        <v>69.999999997800003</v>
      </c>
      <c r="N245" s="259">
        <f>'LK 22'!I3</f>
        <v>36.700000000000003</v>
      </c>
      <c r="O245" s="260">
        <f t="shared" ref="O245:O257" si="84">+MAX(K245:N245)</f>
        <v>69.999999997800003</v>
      </c>
      <c r="P245" s="260">
        <f t="shared" ref="P245:P257" si="85">+SUM(K245:N245)</f>
        <v>245.10864999529997</v>
      </c>
      <c r="Q245" s="261">
        <f>'LK 22'!D3</f>
        <v>112</v>
      </c>
      <c r="R245" s="262">
        <f>0.81*3</f>
        <v>2.4300000000000002</v>
      </c>
    </row>
    <row r="246" spans="2:18" x14ac:dyDescent="0.25">
      <c r="B246" s="254">
        <v>238</v>
      </c>
      <c r="C246" s="267" t="s">
        <v>466</v>
      </c>
      <c r="D246" s="256" t="str">
        <f t="shared" ref="D246:D257" si="86">+C246</f>
        <v>LK.22-2</v>
      </c>
      <c r="E246" s="256" t="s">
        <v>914</v>
      </c>
      <c r="F246" s="257">
        <v>4</v>
      </c>
      <c r="G246" s="305"/>
      <c r="H246" s="258" t="s">
        <v>664</v>
      </c>
      <c r="I246" s="258" t="s">
        <v>665</v>
      </c>
      <c r="J246" s="258" t="s">
        <v>681</v>
      </c>
      <c r="K246" s="259">
        <f>'LK 22'!F4</f>
        <v>68.1910999997</v>
      </c>
      <c r="L246" s="259">
        <f>'LK 22'!G4</f>
        <v>69.999999997800003</v>
      </c>
      <c r="M246" s="259">
        <f>'LK 22'!H4</f>
        <v>69.999999997800003</v>
      </c>
      <c r="N246" s="259">
        <f>'LK 22'!I4</f>
        <v>36.9</v>
      </c>
      <c r="O246" s="260">
        <f t="shared" si="84"/>
        <v>69.999999997800003</v>
      </c>
      <c r="P246" s="260">
        <f t="shared" si="85"/>
        <v>245.09109999530003</v>
      </c>
      <c r="Q246" s="261">
        <f>'LK 22'!D4</f>
        <v>80</v>
      </c>
      <c r="R246" s="262">
        <f t="shared" ref="R246:R257" si="87">0.81*3</f>
        <v>2.4300000000000002</v>
      </c>
    </row>
    <row r="247" spans="2:18" x14ac:dyDescent="0.25">
      <c r="B247" s="254">
        <v>239</v>
      </c>
      <c r="C247" s="267" t="s">
        <v>467</v>
      </c>
      <c r="D247" s="256" t="str">
        <f t="shared" si="86"/>
        <v>LK.22-3</v>
      </c>
      <c r="E247" s="256" t="s">
        <v>915</v>
      </c>
      <c r="F247" s="257">
        <v>4</v>
      </c>
      <c r="G247" s="305"/>
      <c r="H247" s="258" t="s">
        <v>664</v>
      </c>
      <c r="I247" s="258" t="s">
        <v>665</v>
      </c>
      <c r="J247" s="258" t="s">
        <v>681</v>
      </c>
      <c r="K247" s="259">
        <f>'LK 22'!F5</f>
        <v>68.1910999997</v>
      </c>
      <c r="L247" s="259">
        <f>'LK 22'!G5</f>
        <v>69.999999997800003</v>
      </c>
      <c r="M247" s="259">
        <f>'LK 22'!H5</f>
        <v>69.999999997800003</v>
      </c>
      <c r="N247" s="259">
        <f>'LK 22'!I5</f>
        <v>41.474999998199998</v>
      </c>
      <c r="O247" s="260">
        <f t="shared" si="84"/>
        <v>69.999999997800003</v>
      </c>
      <c r="P247" s="260">
        <f t="shared" si="85"/>
        <v>249.66609999350001</v>
      </c>
      <c r="Q247" s="261">
        <f>'LK 22'!D5</f>
        <v>80</v>
      </c>
      <c r="R247" s="262">
        <f t="shared" si="87"/>
        <v>2.4300000000000002</v>
      </c>
    </row>
    <row r="248" spans="2:18" x14ac:dyDescent="0.25">
      <c r="B248" s="254">
        <v>240</v>
      </c>
      <c r="C248" s="267" t="s">
        <v>468</v>
      </c>
      <c r="D248" s="256" t="str">
        <f t="shared" si="86"/>
        <v>LK.22-4</v>
      </c>
      <c r="E248" s="256" t="s">
        <v>916</v>
      </c>
      <c r="F248" s="257">
        <v>4</v>
      </c>
      <c r="G248" s="305"/>
      <c r="H248" s="258" t="s">
        <v>664</v>
      </c>
      <c r="I248" s="258" t="s">
        <v>665</v>
      </c>
      <c r="J248" s="258" t="s">
        <v>681</v>
      </c>
      <c r="K248" s="259">
        <f>'LK 22'!F6</f>
        <v>68.1910999997</v>
      </c>
      <c r="L248" s="259">
        <f>'LK 22'!G6</f>
        <v>69.999999997800003</v>
      </c>
      <c r="M248" s="259">
        <f>'LK 22'!H6</f>
        <v>69.999999997800003</v>
      </c>
      <c r="N248" s="259">
        <f>'LK 22'!I6</f>
        <v>41.474999998199998</v>
      </c>
      <c r="O248" s="260">
        <f t="shared" si="84"/>
        <v>69.999999997800003</v>
      </c>
      <c r="P248" s="260">
        <f t="shared" si="85"/>
        <v>249.66609999350001</v>
      </c>
      <c r="Q248" s="261">
        <f>'LK 22'!D6</f>
        <v>80</v>
      </c>
      <c r="R248" s="262">
        <f t="shared" si="87"/>
        <v>2.4300000000000002</v>
      </c>
    </row>
    <row r="249" spans="2:18" x14ac:dyDescent="0.25">
      <c r="B249" s="254">
        <v>241</v>
      </c>
      <c r="C249" s="267" t="s">
        <v>469</v>
      </c>
      <c r="D249" s="256" t="str">
        <f t="shared" si="86"/>
        <v>LK.22-5</v>
      </c>
      <c r="E249" s="256" t="s">
        <v>906</v>
      </c>
      <c r="F249" s="257">
        <v>4</v>
      </c>
      <c r="G249" s="305"/>
      <c r="H249" s="258" t="s">
        <v>664</v>
      </c>
      <c r="I249" s="258" t="s">
        <v>665</v>
      </c>
      <c r="J249" s="258" t="s">
        <v>681</v>
      </c>
      <c r="K249" s="259">
        <f>'LK 22'!F7</f>
        <v>68.1910999997</v>
      </c>
      <c r="L249" s="259">
        <f>'LK 22'!G7</f>
        <v>69.999999997800003</v>
      </c>
      <c r="M249" s="259">
        <f>'LK 22'!H7</f>
        <v>69.999999997800003</v>
      </c>
      <c r="N249" s="259">
        <f>'LK 22'!I7</f>
        <v>36.919749999899999</v>
      </c>
      <c r="O249" s="260">
        <f t="shared" si="84"/>
        <v>69.999999997800003</v>
      </c>
      <c r="P249" s="260">
        <f t="shared" si="85"/>
        <v>245.11084999520003</v>
      </c>
      <c r="Q249" s="261">
        <f>'LK 22'!D7</f>
        <v>80</v>
      </c>
      <c r="R249" s="262">
        <f t="shared" si="87"/>
        <v>2.4300000000000002</v>
      </c>
    </row>
    <row r="250" spans="2:18" x14ac:dyDescent="0.25">
      <c r="B250" s="254">
        <v>242</v>
      </c>
      <c r="C250" s="267" t="s">
        <v>470</v>
      </c>
      <c r="D250" s="256" t="str">
        <f t="shared" si="86"/>
        <v>LK.22-6</v>
      </c>
      <c r="E250" s="256" t="s">
        <v>917</v>
      </c>
      <c r="F250" s="257">
        <v>4</v>
      </c>
      <c r="G250" s="305"/>
      <c r="H250" s="258" t="s">
        <v>661</v>
      </c>
      <c r="I250" s="258" t="s">
        <v>662</v>
      </c>
      <c r="J250" s="258" t="s">
        <v>681</v>
      </c>
      <c r="K250" s="259">
        <f>'LK 22'!F8</f>
        <v>68.408649999700003</v>
      </c>
      <c r="L250" s="259">
        <f>'LK 22'!G8</f>
        <v>69.999999997800003</v>
      </c>
      <c r="M250" s="259">
        <f>'LK 22'!H8</f>
        <v>69.999999997800003</v>
      </c>
      <c r="N250" s="259">
        <f>'LK 22'!I8</f>
        <v>36.725000000000001</v>
      </c>
      <c r="O250" s="260">
        <f t="shared" si="84"/>
        <v>69.999999997800003</v>
      </c>
      <c r="P250" s="260">
        <f t="shared" si="85"/>
        <v>245.13364999529998</v>
      </c>
      <c r="Q250" s="261">
        <f>'LK 22'!D8</f>
        <v>112</v>
      </c>
      <c r="R250" s="262">
        <f t="shared" si="87"/>
        <v>2.4300000000000002</v>
      </c>
    </row>
    <row r="251" spans="2:18" x14ac:dyDescent="0.25">
      <c r="B251" s="254">
        <v>243</v>
      </c>
      <c r="C251" s="267" t="s">
        <v>471</v>
      </c>
      <c r="D251" s="256" t="str">
        <f t="shared" si="86"/>
        <v>LK.22-7</v>
      </c>
      <c r="E251" s="256" t="s">
        <v>918</v>
      </c>
      <c r="F251" s="257">
        <v>4</v>
      </c>
      <c r="G251" s="305" t="s">
        <v>1121</v>
      </c>
      <c r="H251" s="258" t="s">
        <v>661</v>
      </c>
      <c r="I251" s="258" t="s">
        <v>662</v>
      </c>
      <c r="J251" s="258" t="s">
        <v>663</v>
      </c>
      <c r="K251" s="259">
        <f>'LK 22'!F9</f>
        <v>52.66675</v>
      </c>
      <c r="L251" s="259">
        <f>'LK 22'!G9</f>
        <v>54</v>
      </c>
      <c r="M251" s="259">
        <f>'LK 22'!H9</f>
        <v>54</v>
      </c>
      <c r="N251" s="259">
        <f>'LK 22'!I9</f>
        <v>27.855</v>
      </c>
      <c r="O251" s="260">
        <f t="shared" si="84"/>
        <v>54</v>
      </c>
      <c r="P251" s="260">
        <f t="shared" si="85"/>
        <v>188.52175</v>
      </c>
      <c r="Q251" s="261">
        <f>'LK 22'!D9</f>
        <v>91</v>
      </c>
      <c r="R251" s="262">
        <f t="shared" si="87"/>
        <v>2.4300000000000002</v>
      </c>
    </row>
    <row r="252" spans="2:18" x14ac:dyDescent="0.25">
      <c r="B252" s="254">
        <v>244</v>
      </c>
      <c r="C252" s="267" t="s">
        <v>472</v>
      </c>
      <c r="D252" s="256" t="str">
        <f t="shared" si="86"/>
        <v>LK.22-8</v>
      </c>
      <c r="E252" s="256" t="s">
        <v>920</v>
      </c>
      <c r="F252" s="257">
        <v>4</v>
      </c>
      <c r="G252" s="305"/>
      <c r="H252" s="258" t="s">
        <v>664</v>
      </c>
      <c r="I252" s="258" t="s">
        <v>665</v>
      </c>
      <c r="J252" s="258" t="s">
        <v>663</v>
      </c>
      <c r="K252" s="259">
        <f>'LK 22'!F10</f>
        <v>52.445599999999999</v>
      </c>
      <c r="L252" s="259">
        <f>'LK 22'!G10</f>
        <v>54</v>
      </c>
      <c r="M252" s="259">
        <f>'LK 22'!H10</f>
        <v>54</v>
      </c>
      <c r="N252" s="259">
        <f>'LK 22'!I10</f>
        <v>32.130000000000003</v>
      </c>
      <c r="O252" s="260">
        <f t="shared" si="84"/>
        <v>54</v>
      </c>
      <c r="P252" s="260">
        <f t="shared" si="85"/>
        <v>192.57560000000001</v>
      </c>
      <c r="Q252" s="261">
        <f>'LK 22'!D10</f>
        <v>63</v>
      </c>
      <c r="R252" s="262">
        <f t="shared" si="87"/>
        <v>2.4300000000000002</v>
      </c>
    </row>
    <row r="253" spans="2:18" x14ac:dyDescent="0.25">
      <c r="B253" s="254">
        <v>245</v>
      </c>
      <c r="C253" s="267" t="s">
        <v>473</v>
      </c>
      <c r="D253" s="256" t="str">
        <f t="shared" si="86"/>
        <v>LK.22-9</v>
      </c>
      <c r="E253" s="256" t="s">
        <v>921</v>
      </c>
      <c r="F253" s="257">
        <v>4</v>
      </c>
      <c r="G253" s="305"/>
      <c r="H253" s="258" t="s">
        <v>664</v>
      </c>
      <c r="I253" s="258" t="s">
        <v>665</v>
      </c>
      <c r="J253" s="258" t="s">
        <v>663</v>
      </c>
      <c r="K253" s="259">
        <f>'LK 22'!F11</f>
        <v>52.445599999999999</v>
      </c>
      <c r="L253" s="259">
        <f>'LK 22'!G11</f>
        <v>54</v>
      </c>
      <c r="M253" s="259">
        <f>'LK 22'!H11</f>
        <v>54</v>
      </c>
      <c r="N253" s="259">
        <f>'LK 22'!I11</f>
        <v>28.040625000399999</v>
      </c>
      <c r="O253" s="260">
        <f t="shared" si="84"/>
        <v>54</v>
      </c>
      <c r="P253" s="260">
        <f t="shared" si="85"/>
        <v>188.4862250004</v>
      </c>
      <c r="Q253" s="261">
        <f>'LK 22'!D11</f>
        <v>63</v>
      </c>
      <c r="R253" s="262">
        <f t="shared" si="87"/>
        <v>2.4300000000000002</v>
      </c>
    </row>
    <row r="254" spans="2:18" x14ac:dyDescent="0.25">
      <c r="B254" s="254">
        <v>246</v>
      </c>
      <c r="C254" s="267" t="s">
        <v>474</v>
      </c>
      <c r="D254" s="256" t="str">
        <f t="shared" si="86"/>
        <v>LK.22-10</v>
      </c>
      <c r="E254" s="256" t="s">
        <v>922</v>
      </c>
      <c r="F254" s="257">
        <v>4</v>
      </c>
      <c r="G254" s="305"/>
      <c r="H254" s="258" t="s">
        <v>664</v>
      </c>
      <c r="I254" s="258" t="s">
        <v>662</v>
      </c>
      <c r="J254" s="258" t="s">
        <v>663</v>
      </c>
      <c r="K254" s="259">
        <f>'LK 22'!F12</f>
        <v>52.445599999999999</v>
      </c>
      <c r="L254" s="259">
        <f>'LK 22'!G12</f>
        <v>54</v>
      </c>
      <c r="M254" s="259">
        <f>'LK 22'!H12</f>
        <v>54</v>
      </c>
      <c r="N254" s="259">
        <f>'LK 22'!I12</f>
        <v>28.040625000399999</v>
      </c>
      <c r="O254" s="260">
        <f t="shared" si="84"/>
        <v>54</v>
      </c>
      <c r="P254" s="260">
        <f t="shared" si="85"/>
        <v>188.4862250004</v>
      </c>
      <c r="Q254" s="261">
        <f>'LK 22'!D12</f>
        <v>63</v>
      </c>
      <c r="R254" s="262">
        <f t="shared" si="87"/>
        <v>2.4300000000000002</v>
      </c>
    </row>
    <row r="255" spans="2:18" x14ac:dyDescent="0.25">
      <c r="B255" s="254">
        <v>247</v>
      </c>
      <c r="C255" s="267" t="s">
        <v>475</v>
      </c>
      <c r="D255" s="256" t="str">
        <f t="shared" si="86"/>
        <v>LK.22-11</v>
      </c>
      <c r="E255" s="256" t="s">
        <v>923</v>
      </c>
      <c r="F255" s="257">
        <v>4</v>
      </c>
      <c r="G255" s="305"/>
      <c r="H255" s="258" t="s">
        <v>664</v>
      </c>
      <c r="I255" s="258" t="s">
        <v>683</v>
      </c>
      <c r="J255" s="258" t="s">
        <v>663</v>
      </c>
      <c r="K255" s="259">
        <f>'LK 22'!F13</f>
        <v>52.445599999999999</v>
      </c>
      <c r="L255" s="259">
        <f>'LK 22'!G13</f>
        <v>54</v>
      </c>
      <c r="M255" s="259">
        <f>'LK 22'!H13</f>
        <v>54</v>
      </c>
      <c r="N255" s="259">
        <f>'LK 22'!I13</f>
        <v>32.130000000000003</v>
      </c>
      <c r="O255" s="260">
        <f t="shared" si="84"/>
        <v>54</v>
      </c>
      <c r="P255" s="260">
        <f t="shared" si="85"/>
        <v>192.57560000000001</v>
      </c>
      <c r="Q255" s="261">
        <f>'LK 22'!D13</f>
        <v>63</v>
      </c>
      <c r="R255" s="262">
        <f t="shared" si="87"/>
        <v>2.4300000000000002</v>
      </c>
    </row>
    <row r="256" spans="2:18" x14ac:dyDescent="0.25">
      <c r="B256" s="254">
        <v>248</v>
      </c>
      <c r="C256" s="267" t="s">
        <v>476</v>
      </c>
      <c r="D256" s="256" t="str">
        <f t="shared" si="86"/>
        <v>LK.22-12</v>
      </c>
      <c r="E256" s="256" t="s">
        <v>924</v>
      </c>
      <c r="F256" s="257">
        <v>4</v>
      </c>
      <c r="G256" s="305"/>
      <c r="H256" s="258" t="s">
        <v>664</v>
      </c>
      <c r="I256" s="258" t="s">
        <v>842</v>
      </c>
      <c r="J256" s="258" t="s">
        <v>663</v>
      </c>
      <c r="K256" s="259">
        <f>'LK 22'!F14</f>
        <v>52.445599999999999</v>
      </c>
      <c r="L256" s="259">
        <f>'LK 22'!G14</f>
        <v>54</v>
      </c>
      <c r="M256" s="259">
        <f>'LK 22'!H14</f>
        <v>54</v>
      </c>
      <c r="N256" s="259">
        <f>'LK 22'!I14</f>
        <v>32.130000000000003</v>
      </c>
      <c r="O256" s="260">
        <f t="shared" si="84"/>
        <v>54</v>
      </c>
      <c r="P256" s="260">
        <f t="shared" si="85"/>
        <v>192.57560000000001</v>
      </c>
      <c r="Q256" s="261">
        <f>'LK 22'!D14</f>
        <v>63</v>
      </c>
      <c r="R256" s="262">
        <f t="shared" si="87"/>
        <v>2.4300000000000002</v>
      </c>
    </row>
    <row r="257" spans="2:18" x14ac:dyDescent="0.25">
      <c r="B257" s="254">
        <v>249</v>
      </c>
      <c r="C257" s="267" t="s">
        <v>477</v>
      </c>
      <c r="D257" s="256" t="str">
        <f t="shared" si="86"/>
        <v>LK.22-13</v>
      </c>
      <c r="E257" s="256" t="s">
        <v>925</v>
      </c>
      <c r="F257" s="257">
        <v>4</v>
      </c>
      <c r="G257" s="305"/>
      <c r="H257" s="258" t="s">
        <v>661</v>
      </c>
      <c r="I257" s="258" t="s">
        <v>662</v>
      </c>
      <c r="J257" s="258" t="s">
        <v>663</v>
      </c>
      <c r="K257" s="259">
        <f>'LK 22'!F15</f>
        <v>52.66675</v>
      </c>
      <c r="L257" s="259">
        <f>'LK 22'!G15</f>
        <v>54</v>
      </c>
      <c r="M257" s="259">
        <f>'LK 22'!H15</f>
        <v>54</v>
      </c>
      <c r="N257" s="259">
        <f>'LK 22'!I15</f>
        <v>27.855</v>
      </c>
      <c r="O257" s="260">
        <f t="shared" si="84"/>
        <v>54</v>
      </c>
      <c r="P257" s="260">
        <f t="shared" si="85"/>
        <v>188.52175</v>
      </c>
      <c r="Q257" s="261">
        <f>'LK 22'!D15</f>
        <v>91</v>
      </c>
      <c r="R257" s="262">
        <f t="shared" si="87"/>
        <v>2.4300000000000002</v>
      </c>
    </row>
    <row r="258" spans="2:18" x14ac:dyDescent="0.25">
      <c r="B258" s="254">
        <v>250</v>
      </c>
      <c r="C258" s="267" t="s">
        <v>478</v>
      </c>
      <c r="D258" s="256" t="str">
        <f>+C258</f>
        <v>LK.23-1</v>
      </c>
      <c r="E258" s="256" t="s">
        <v>926</v>
      </c>
      <c r="F258" s="257">
        <v>4</v>
      </c>
      <c r="G258" s="305" t="s">
        <v>1122</v>
      </c>
      <c r="H258" s="258" t="s">
        <v>661</v>
      </c>
      <c r="I258" s="258" t="s">
        <v>662</v>
      </c>
      <c r="J258" s="258" t="s">
        <v>681</v>
      </c>
      <c r="K258" s="259">
        <f>'LK 23'!F3</f>
        <v>68.408649999700003</v>
      </c>
      <c r="L258" s="259">
        <f>'LK 23'!G3</f>
        <v>69.999999997800003</v>
      </c>
      <c r="M258" s="259">
        <f>'LK 23'!H3</f>
        <v>69.999999997800003</v>
      </c>
      <c r="N258" s="259">
        <f>'LK 23'!I3</f>
        <v>36.700000000000003</v>
      </c>
      <c r="O258" s="260">
        <f t="shared" ref="O258:O270" si="88">+MAX(K258:N258)</f>
        <v>69.999999997800003</v>
      </c>
      <c r="P258" s="260">
        <f t="shared" ref="P258:P270" si="89">+SUM(K258:N258)</f>
        <v>245.10864999529997</v>
      </c>
      <c r="Q258" s="261">
        <f>'LK 23'!D3</f>
        <v>112</v>
      </c>
      <c r="R258" s="262">
        <f>0.81*3</f>
        <v>2.4300000000000002</v>
      </c>
    </row>
    <row r="259" spans="2:18" x14ac:dyDescent="0.25">
      <c r="B259" s="254">
        <v>251</v>
      </c>
      <c r="C259" s="267" t="s">
        <v>479</v>
      </c>
      <c r="D259" s="256" t="str">
        <f t="shared" ref="D259:D270" si="90">+C259</f>
        <v>LK.23-2</v>
      </c>
      <c r="E259" s="256" t="s">
        <v>927</v>
      </c>
      <c r="F259" s="257">
        <v>4</v>
      </c>
      <c r="G259" s="305"/>
      <c r="H259" s="258" t="s">
        <v>664</v>
      </c>
      <c r="I259" s="258" t="s">
        <v>665</v>
      </c>
      <c r="J259" s="258" t="s">
        <v>681</v>
      </c>
      <c r="K259" s="259">
        <f>'LK 23'!F4</f>
        <v>68.1910999997</v>
      </c>
      <c r="L259" s="259">
        <f>'LK 23'!G4</f>
        <v>69.999999997800003</v>
      </c>
      <c r="M259" s="259">
        <f>'LK 23'!H4</f>
        <v>69.999999997800003</v>
      </c>
      <c r="N259" s="259">
        <f>'LK 23'!I4</f>
        <v>36.9</v>
      </c>
      <c r="O259" s="260">
        <f t="shared" si="88"/>
        <v>69.999999997800003</v>
      </c>
      <c r="P259" s="260">
        <f t="shared" si="89"/>
        <v>245.09109999530003</v>
      </c>
      <c r="Q259" s="261">
        <f>'LK 23'!D4</f>
        <v>80</v>
      </c>
      <c r="R259" s="262">
        <f t="shared" ref="R259:R270" si="91">0.81*3</f>
        <v>2.4300000000000002</v>
      </c>
    </row>
    <row r="260" spans="2:18" x14ac:dyDescent="0.25">
      <c r="B260" s="254">
        <v>252</v>
      </c>
      <c r="C260" s="267" t="s">
        <v>480</v>
      </c>
      <c r="D260" s="256" t="str">
        <f t="shared" si="90"/>
        <v>LK.23-3</v>
      </c>
      <c r="E260" s="256" t="s">
        <v>928</v>
      </c>
      <c r="F260" s="257">
        <v>4</v>
      </c>
      <c r="G260" s="305"/>
      <c r="H260" s="258" t="s">
        <v>664</v>
      </c>
      <c r="I260" s="258" t="s">
        <v>665</v>
      </c>
      <c r="J260" s="258" t="s">
        <v>681</v>
      </c>
      <c r="K260" s="259">
        <f>'LK 23'!F5</f>
        <v>68.1910999997</v>
      </c>
      <c r="L260" s="259">
        <f>'LK 23'!G5</f>
        <v>69.999999997800003</v>
      </c>
      <c r="M260" s="259">
        <f>'LK 23'!H5</f>
        <v>69.999999997800003</v>
      </c>
      <c r="N260" s="259">
        <f>'LK 23'!I5</f>
        <v>41.474999998199998</v>
      </c>
      <c r="O260" s="260">
        <f t="shared" si="88"/>
        <v>69.999999997800003</v>
      </c>
      <c r="P260" s="260">
        <f t="shared" si="89"/>
        <v>249.66609999350001</v>
      </c>
      <c r="Q260" s="261">
        <f>'LK 23'!D5</f>
        <v>80</v>
      </c>
      <c r="R260" s="262">
        <f t="shared" si="91"/>
        <v>2.4300000000000002</v>
      </c>
    </row>
    <row r="261" spans="2:18" x14ac:dyDescent="0.25">
      <c r="B261" s="254">
        <v>253</v>
      </c>
      <c r="C261" s="267" t="s">
        <v>481</v>
      </c>
      <c r="D261" s="256" t="str">
        <f t="shared" si="90"/>
        <v>LK.23-4</v>
      </c>
      <c r="E261" s="256" t="s">
        <v>929</v>
      </c>
      <c r="F261" s="257">
        <v>4</v>
      </c>
      <c r="G261" s="305"/>
      <c r="H261" s="258" t="s">
        <v>664</v>
      </c>
      <c r="I261" s="258" t="s">
        <v>665</v>
      </c>
      <c r="J261" s="258" t="s">
        <v>681</v>
      </c>
      <c r="K261" s="259">
        <f>'LK 23'!F6</f>
        <v>68.1910999997</v>
      </c>
      <c r="L261" s="259">
        <f>'LK 23'!G6</f>
        <v>69.999999997800003</v>
      </c>
      <c r="M261" s="259">
        <f>'LK 23'!H6</f>
        <v>69.999999997800003</v>
      </c>
      <c r="N261" s="259">
        <f>'LK 23'!I6</f>
        <v>41.474999998199998</v>
      </c>
      <c r="O261" s="260">
        <f t="shared" si="88"/>
        <v>69.999999997800003</v>
      </c>
      <c r="P261" s="260">
        <f t="shared" si="89"/>
        <v>249.66609999350001</v>
      </c>
      <c r="Q261" s="261">
        <f>'LK 23'!D6</f>
        <v>80</v>
      </c>
      <c r="R261" s="262">
        <f t="shared" si="91"/>
        <v>2.4300000000000002</v>
      </c>
    </row>
    <row r="262" spans="2:18" x14ac:dyDescent="0.25">
      <c r="B262" s="254">
        <v>254</v>
      </c>
      <c r="C262" s="267" t="s">
        <v>482</v>
      </c>
      <c r="D262" s="256" t="str">
        <f t="shared" si="90"/>
        <v>LK.23-5</v>
      </c>
      <c r="E262" s="256" t="s">
        <v>919</v>
      </c>
      <c r="F262" s="257">
        <v>4</v>
      </c>
      <c r="G262" s="305"/>
      <c r="H262" s="258" t="s">
        <v>664</v>
      </c>
      <c r="I262" s="258" t="s">
        <v>665</v>
      </c>
      <c r="J262" s="258" t="s">
        <v>681</v>
      </c>
      <c r="K262" s="259">
        <f>'LK 23'!F7</f>
        <v>68.1910999997</v>
      </c>
      <c r="L262" s="259">
        <f>'LK 23'!G7</f>
        <v>69.999999997800003</v>
      </c>
      <c r="M262" s="259">
        <f>'LK 23'!H7</f>
        <v>69.999999997800003</v>
      </c>
      <c r="N262" s="259">
        <f>'LK 23'!I7</f>
        <v>36.919749999899999</v>
      </c>
      <c r="O262" s="260">
        <f t="shared" si="88"/>
        <v>69.999999997800003</v>
      </c>
      <c r="P262" s="260">
        <f t="shared" si="89"/>
        <v>245.11084999520003</v>
      </c>
      <c r="Q262" s="261">
        <f>'LK 23'!D7</f>
        <v>80</v>
      </c>
      <c r="R262" s="262">
        <f t="shared" si="91"/>
        <v>2.4300000000000002</v>
      </c>
    </row>
    <row r="263" spans="2:18" x14ac:dyDescent="0.25">
      <c r="B263" s="254">
        <v>255</v>
      </c>
      <c r="C263" s="267" t="s">
        <v>483</v>
      </c>
      <c r="D263" s="256" t="str">
        <f t="shared" si="90"/>
        <v>LK.23-6</v>
      </c>
      <c r="E263" s="256" t="s">
        <v>930</v>
      </c>
      <c r="F263" s="257">
        <v>4</v>
      </c>
      <c r="G263" s="305"/>
      <c r="H263" s="258" t="s">
        <v>661</v>
      </c>
      <c r="I263" s="258" t="s">
        <v>662</v>
      </c>
      <c r="J263" s="258" t="s">
        <v>681</v>
      </c>
      <c r="K263" s="259">
        <f>'LK 23'!F8</f>
        <v>68.408649999700003</v>
      </c>
      <c r="L263" s="259">
        <f>'LK 23'!G8</f>
        <v>69.999999997800003</v>
      </c>
      <c r="M263" s="259">
        <f>'LK 23'!H8</f>
        <v>69.999999997800003</v>
      </c>
      <c r="N263" s="259">
        <f>'LK 23'!I8</f>
        <v>36.725000000000001</v>
      </c>
      <c r="O263" s="260">
        <f t="shared" si="88"/>
        <v>69.999999997800003</v>
      </c>
      <c r="P263" s="260">
        <f t="shared" si="89"/>
        <v>245.13364999529998</v>
      </c>
      <c r="Q263" s="261">
        <f>'LK 23'!D8</f>
        <v>112</v>
      </c>
      <c r="R263" s="262">
        <f t="shared" si="91"/>
        <v>2.4300000000000002</v>
      </c>
    </row>
    <row r="264" spans="2:18" x14ac:dyDescent="0.25">
      <c r="B264" s="254">
        <v>256</v>
      </c>
      <c r="C264" s="267" t="s">
        <v>484</v>
      </c>
      <c r="D264" s="256" t="str">
        <f t="shared" si="90"/>
        <v>LK.23-7</v>
      </c>
      <c r="E264" s="256" t="s">
        <v>932</v>
      </c>
      <c r="F264" s="257">
        <v>4</v>
      </c>
      <c r="G264" s="305" t="s">
        <v>1123</v>
      </c>
      <c r="H264" s="258" t="s">
        <v>661</v>
      </c>
      <c r="I264" s="258" t="s">
        <v>662</v>
      </c>
      <c r="J264" s="258" t="s">
        <v>663</v>
      </c>
      <c r="K264" s="259">
        <f>'LK 23'!F9</f>
        <v>52.66675</v>
      </c>
      <c r="L264" s="259">
        <f>'LK 23'!G9</f>
        <v>54</v>
      </c>
      <c r="M264" s="259">
        <f>'LK 23'!H9</f>
        <v>54</v>
      </c>
      <c r="N264" s="259">
        <f>'LK 23'!I9</f>
        <v>27.855</v>
      </c>
      <c r="O264" s="260">
        <f t="shared" si="88"/>
        <v>54</v>
      </c>
      <c r="P264" s="260">
        <f t="shared" si="89"/>
        <v>188.52175</v>
      </c>
      <c r="Q264" s="261">
        <f>'LK 23'!D9</f>
        <v>91</v>
      </c>
      <c r="R264" s="262">
        <f t="shared" si="91"/>
        <v>2.4300000000000002</v>
      </c>
    </row>
    <row r="265" spans="2:18" x14ac:dyDescent="0.25">
      <c r="B265" s="254">
        <v>257</v>
      </c>
      <c r="C265" s="267" t="s">
        <v>485</v>
      </c>
      <c r="D265" s="256" t="str">
        <f t="shared" si="90"/>
        <v>LK.23-8</v>
      </c>
      <c r="E265" s="256" t="s">
        <v>933</v>
      </c>
      <c r="F265" s="257">
        <v>4</v>
      </c>
      <c r="G265" s="305"/>
      <c r="H265" s="258" t="s">
        <v>664</v>
      </c>
      <c r="I265" s="258" t="s">
        <v>665</v>
      </c>
      <c r="J265" s="258" t="s">
        <v>663</v>
      </c>
      <c r="K265" s="259">
        <f>'LK 23'!F10</f>
        <v>52.445599999999999</v>
      </c>
      <c r="L265" s="259">
        <f>'LK 23'!G10</f>
        <v>54</v>
      </c>
      <c r="M265" s="259">
        <f>'LK 23'!H10</f>
        <v>54</v>
      </c>
      <c r="N265" s="259">
        <f>'LK 23'!I10</f>
        <v>32.130000000000003</v>
      </c>
      <c r="O265" s="260">
        <f t="shared" si="88"/>
        <v>54</v>
      </c>
      <c r="P265" s="260">
        <f t="shared" si="89"/>
        <v>192.57560000000001</v>
      </c>
      <c r="Q265" s="261">
        <f>'LK 23'!D10</f>
        <v>63</v>
      </c>
      <c r="R265" s="262">
        <f t="shared" si="91"/>
        <v>2.4300000000000002</v>
      </c>
    </row>
    <row r="266" spans="2:18" x14ac:dyDescent="0.25">
      <c r="B266" s="254">
        <v>258</v>
      </c>
      <c r="C266" s="267" t="s">
        <v>486</v>
      </c>
      <c r="D266" s="256" t="str">
        <f t="shared" si="90"/>
        <v>LK.23-9</v>
      </c>
      <c r="E266" s="256" t="s">
        <v>934</v>
      </c>
      <c r="F266" s="257">
        <v>4</v>
      </c>
      <c r="G266" s="305"/>
      <c r="H266" s="258" t="s">
        <v>664</v>
      </c>
      <c r="I266" s="258" t="s">
        <v>665</v>
      </c>
      <c r="J266" s="258" t="s">
        <v>663</v>
      </c>
      <c r="K266" s="259">
        <f>'LK 23'!F11</f>
        <v>52.445599999999999</v>
      </c>
      <c r="L266" s="259">
        <f>'LK 23'!G11</f>
        <v>54</v>
      </c>
      <c r="M266" s="259">
        <f>'LK 23'!H11</f>
        <v>54</v>
      </c>
      <c r="N266" s="259">
        <f>'LK 23'!I11</f>
        <v>28.040625000399999</v>
      </c>
      <c r="O266" s="260">
        <f t="shared" si="88"/>
        <v>54</v>
      </c>
      <c r="P266" s="260">
        <f t="shared" si="89"/>
        <v>188.4862250004</v>
      </c>
      <c r="Q266" s="261">
        <f>'LK 23'!D11</f>
        <v>63</v>
      </c>
      <c r="R266" s="262">
        <f t="shared" si="91"/>
        <v>2.4300000000000002</v>
      </c>
    </row>
    <row r="267" spans="2:18" x14ac:dyDescent="0.25">
      <c r="B267" s="254">
        <v>259</v>
      </c>
      <c r="C267" s="267" t="s">
        <v>487</v>
      </c>
      <c r="D267" s="256" t="str">
        <f t="shared" si="90"/>
        <v>LK.23-10</v>
      </c>
      <c r="E267" s="256" t="s">
        <v>935</v>
      </c>
      <c r="F267" s="257">
        <v>4</v>
      </c>
      <c r="G267" s="305"/>
      <c r="H267" s="258" t="s">
        <v>664</v>
      </c>
      <c r="I267" s="258" t="s">
        <v>662</v>
      </c>
      <c r="J267" s="258" t="s">
        <v>663</v>
      </c>
      <c r="K267" s="259">
        <f>'LK 23'!F12</f>
        <v>52.445599999999999</v>
      </c>
      <c r="L267" s="259">
        <f>'LK 23'!G12</f>
        <v>54</v>
      </c>
      <c r="M267" s="259">
        <f>'LK 23'!H12</f>
        <v>54</v>
      </c>
      <c r="N267" s="259">
        <f>'LK 23'!I12</f>
        <v>28.040625000399999</v>
      </c>
      <c r="O267" s="260">
        <f t="shared" si="88"/>
        <v>54</v>
      </c>
      <c r="P267" s="260">
        <f t="shared" si="89"/>
        <v>188.4862250004</v>
      </c>
      <c r="Q267" s="261">
        <f>'LK 23'!D12</f>
        <v>63</v>
      </c>
      <c r="R267" s="262">
        <f t="shared" si="91"/>
        <v>2.4300000000000002</v>
      </c>
    </row>
    <row r="268" spans="2:18" x14ac:dyDescent="0.25">
      <c r="B268" s="254">
        <v>260</v>
      </c>
      <c r="C268" s="267" t="s">
        <v>488</v>
      </c>
      <c r="D268" s="256" t="str">
        <f t="shared" si="90"/>
        <v>LK.23-11</v>
      </c>
      <c r="E268" s="256" t="s">
        <v>936</v>
      </c>
      <c r="F268" s="257">
        <v>4</v>
      </c>
      <c r="G268" s="305"/>
      <c r="H268" s="258" t="s">
        <v>664</v>
      </c>
      <c r="I268" s="258" t="s">
        <v>683</v>
      </c>
      <c r="J268" s="258" t="s">
        <v>663</v>
      </c>
      <c r="K268" s="259">
        <f>'LK 23'!F13</f>
        <v>52.445599999999999</v>
      </c>
      <c r="L268" s="259">
        <f>'LK 23'!G13</f>
        <v>54</v>
      </c>
      <c r="M268" s="259">
        <f>'LK 23'!H13</f>
        <v>54</v>
      </c>
      <c r="N268" s="259">
        <f>'LK 23'!I13</f>
        <v>32.130000000000003</v>
      </c>
      <c r="O268" s="260">
        <f t="shared" si="88"/>
        <v>54</v>
      </c>
      <c r="P268" s="260">
        <f t="shared" si="89"/>
        <v>192.57560000000001</v>
      </c>
      <c r="Q268" s="261">
        <f>'LK 23'!D13</f>
        <v>63</v>
      </c>
      <c r="R268" s="262">
        <f t="shared" si="91"/>
        <v>2.4300000000000002</v>
      </c>
    </row>
    <row r="269" spans="2:18" x14ac:dyDescent="0.25">
      <c r="B269" s="254">
        <v>261</v>
      </c>
      <c r="C269" s="267" t="s">
        <v>489</v>
      </c>
      <c r="D269" s="256" t="str">
        <f t="shared" si="90"/>
        <v>LK.23-12</v>
      </c>
      <c r="E269" s="256" t="s">
        <v>937</v>
      </c>
      <c r="F269" s="257">
        <v>4</v>
      </c>
      <c r="G269" s="305"/>
      <c r="H269" s="258" t="s">
        <v>664</v>
      </c>
      <c r="I269" s="258" t="s">
        <v>842</v>
      </c>
      <c r="J269" s="258" t="s">
        <v>663</v>
      </c>
      <c r="K269" s="259">
        <f>'LK 23'!F14</f>
        <v>52.445599999999999</v>
      </c>
      <c r="L269" s="259">
        <f>'LK 23'!G14</f>
        <v>54</v>
      </c>
      <c r="M269" s="259">
        <f>'LK 23'!H14</f>
        <v>54</v>
      </c>
      <c r="N269" s="259">
        <f>'LK 23'!I14</f>
        <v>32.130000000000003</v>
      </c>
      <c r="O269" s="260">
        <f t="shared" si="88"/>
        <v>54</v>
      </c>
      <c r="P269" s="260">
        <f t="shared" si="89"/>
        <v>192.57560000000001</v>
      </c>
      <c r="Q269" s="261">
        <f>'LK 23'!D14</f>
        <v>63</v>
      </c>
      <c r="R269" s="262">
        <f t="shared" si="91"/>
        <v>2.4300000000000002</v>
      </c>
    </row>
    <row r="270" spans="2:18" x14ac:dyDescent="0.25">
      <c r="B270" s="254">
        <v>262</v>
      </c>
      <c r="C270" s="267" t="s">
        <v>490</v>
      </c>
      <c r="D270" s="256" t="str">
        <f t="shared" si="90"/>
        <v>LK.23-13</v>
      </c>
      <c r="E270" s="256" t="s">
        <v>938</v>
      </c>
      <c r="F270" s="257">
        <v>4</v>
      </c>
      <c r="G270" s="305"/>
      <c r="H270" s="258" t="s">
        <v>661</v>
      </c>
      <c r="I270" s="258" t="s">
        <v>662</v>
      </c>
      <c r="J270" s="258" t="s">
        <v>663</v>
      </c>
      <c r="K270" s="259">
        <f>'LK 23'!F15</f>
        <v>52.66675</v>
      </c>
      <c r="L270" s="259">
        <f>'LK 23'!G15</f>
        <v>54</v>
      </c>
      <c r="M270" s="259">
        <f>'LK 23'!H15</f>
        <v>54</v>
      </c>
      <c r="N270" s="259">
        <f>'LK 23'!I15</f>
        <v>27.855</v>
      </c>
      <c r="O270" s="260">
        <f t="shared" si="88"/>
        <v>54</v>
      </c>
      <c r="P270" s="260">
        <f t="shared" si="89"/>
        <v>188.52175</v>
      </c>
      <c r="Q270" s="261">
        <f>'LK 23'!D15</f>
        <v>91</v>
      </c>
      <c r="R270" s="262">
        <f t="shared" si="91"/>
        <v>2.4300000000000002</v>
      </c>
    </row>
    <row r="271" spans="2:18" x14ac:dyDescent="0.25">
      <c r="B271" s="254">
        <v>263</v>
      </c>
      <c r="C271" s="267" t="s">
        <v>632</v>
      </c>
      <c r="D271" s="256" t="str">
        <f>+C271</f>
        <v>LK.24-1</v>
      </c>
      <c r="E271" s="256" t="s">
        <v>939</v>
      </c>
      <c r="F271" s="257">
        <v>4</v>
      </c>
      <c r="G271" s="305" t="s">
        <v>1124</v>
      </c>
      <c r="H271" s="258" t="s">
        <v>661</v>
      </c>
      <c r="I271" s="258" t="s">
        <v>662</v>
      </c>
      <c r="J271" s="258" t="s">
        <v>681</v>
      </c>
      <c r="K271" s="259">
        <f>'LK 24'!F3</f>
        <v>52.67</v>
      </c>
      <c r="L271" s="259">
        <f>'LK 24'!G3</f>
        <v>54</v>
      </c>
      <c r="M271" s="259">
        <f>'LK 24'!H3</f>
        <v>54</v>
      </c>
      <c r="N271" s="259">
        <f>'LK 24'!I3</f>
        <v>27.86</v>
      </c>
      <c r="O271" s="260">
        <f t="shared" ref="O271:O283" si="92">+MAX(K271:N271)</f>
        <v>54</v>
      </c>
      <c r="P271" s="260">
        <f t="shared" ref="P271:P283" si="93">+SUM(K271:N271)</f>
        <v>188.53000000000003</v>
      </c>
      <c r="Q271" s="261">
        <f>'LK 24'!D3</f>
        <v>91</v>
      </c>
      <c r="R271" s="262">
        <f>0.81*3</f>
        <v>2.4300000000000002</v>
      </c>
    </row>
    <row r="272" spans="2:18" x14ac:dyDescent="0.25">
      <c r="B272" s="254">
        <v>264</v>
      </c>
      <c r="C272" s="267" t="s">
        <v>633</v>
      </c>
      <c r="D272" s="256" t="str">
        <f t="shared" ref="D272:D283" si="94">+C272</f>
        <v>LK.24-2</v>
      </c>
      <c r="E272" s="256" t="s">
        <v>940</v>
      </c>
      <c r="F272" s="257">
        <v>4</v>
      </c>
      <c r="G272" s="305"/>
      <c r="H272" s="258" t="s">
        <v>664</v>
      </c>
      <c r="I272" s="258" t="s">
        <v>665</v>
      </c>
      <c r="J272" s="258" t="s">
        <v>681</v>
      </c>
      <c r="K272" s="259">
        <f>'LK 24'!F4</f>
        <v>52.45</v>
      </c>
      <c r="L272" s="259">
        <f>'LK 24'!G4</f>
        <v>54</v>
      </c>
      <c r="M272" s="259">
        <f>'LK 24'!H4</f>
        <v>54</v>
      </c>
      <c r="N272" s="259">
        <f>'LK 24'!I4</f>
        <v>32.1</v>
      </c>
      <c r="O272" s="260">
        <f t="shared" si="92"/>
        <v>54</v>
      </c>
      <c r="P272" s="260">
        <f t="shared" si="93"/>
        <v>192.54999999999998</v>
      </c>
      <c r="Q272" s="261">
        <f>'LK 24'!D4</f>
        <v>63</v>
      </c>
      <c r="R272" s="262">
        <f t="shared" ref="R272:R283" si="95">0.81*3</f>
        <v>2.4300000000000002</v>
      </c>
    </row>
    <row r="273" spans="2:18" x14ac:dyDescent="0.25">
      <c r="B273" s="254">
        <v>265</v>
      </c>
      <c r="C273" s="267" t="s">
        <v>634</v>
      </c>
      <c r="D273" s="256" t="str">
        <f t="shared" si="94"/>
        <v>LK.24-3</v>
      </c>
      <c r="E273" s="256" t="s">
        <v>941</v>
      </c>
      <c r="F273" s="257">
        <v>4</v>
      </c>
      <c r="G273" s="305"/>
      <c r="H273" s="258" t="s">
        <v>664</v>
      </c>
      <c r="I273" s="258" t="s">
        <v>665</v>
      </c>
      <c r="J273" s="258" t="s">
        <v>681</v>
      </c>
      <c r="K273" s="259">
        <f>'LK 24'!F5</f>
        <v>52.445599999999999</v>
      </c>
      <c r="L273" s="259">
        <f>'LK 24'!G5</f>
        <v>54</v>
      </c>
      <c r="M273" s="259">
        <f>'LK 24'!H5</f>
        <v>54</v>
      </c>
      <c r="N273" s="259">
        <f>'LK 24'!I5</f>
        <v>28</v>
      </c>
      <c r="O273" s="260">
        <f t="shared" si="92"/>
        <v>54</v>
      </c>
      <c r="P273" s="260">
        <f t="shared" si="93"/>
        <v>188.44560000000001</v>
      </c>
      <c r="Q273" s="261">
        <f>'LK 24'!D5</f>
        <v>63</v>
      </c>
      <c r="R273" s="262">
        <f t="shared" si="95"/>
        <v>2.4300000000000002</v>
      </c>
    </row>
    <row r="274" spans="2:18" x14ac:dyDescent="0.25">
      <c r="B274" s="254">
        <v>266</v>
      </c>
      <c r="C274" s="267" t="s">
        <v>635</v>
      </c>
      <c r="D274" s="256" t="str">
        <f t="shared" si="94"/>
        <v>LK.24-4</v>
      </c>
      <c r="E274" s="256" t="s">
        <v>942</v>
      </c>
      <c r="F274" s="257">
        <v>4</v>
      </c>
      <c r="G274" s="305"/>
      <c r="H274" s="258" t="s">
        <v>664</v>
      </c>
      <c r="I274" s="258" t="s">
        <v>665</v>
      </c>
      <c r="J274" s="258" t="s">
        <v>681</v>
      </c>
      <c r="K274" s="259">
        <f>'LK 24'!F6</f>
        <v>52.445599999999999</v>
      </c>
      <c r="L274" s="259">
        <f>'LK 24'!G6</f>
        <v>54</v>
      </c>
      <c r="M274" s="259">
        <f>'LK 24'!H6</f>
        <v>54</v>
      </c>
      <c r="N274" s="259">
        <f>'LK 24'!I6</f>
        <v>28.040625000399999</v>
      </c>
      <c r="O274" s="260">
        <f t="shared" si="92"/>
        <v>54</v>
      </c>
      <c r="P274" s="260">
        <f t="shared" si="93"/>
        <v>188.4862250004</v>
      </c>
      <c r="Q274" s="261">
        <f>'LK 24'!D6</f>
        <v>63</v>
      </c>
      <c r="R274" s="262">
        <f t="shared" si="95"/>
        <v>2.4300000000000002</v>
      </c>
    </row>
    <row r="275" spans="2:18" x14ac:dyDescent="0.25">
      <c r="B275" s="254">
        <v>267</v>
      </c>
      <c r="C275" s="267" t="s">
        <v>636</v>
      </c>
      <c r="D275" s="256" t="str">
        <f t="shared" si="94"/>
        <v>LK.24-5</v>
      </c>
      <c r="E275" s="256" t="s">
        <v>943</v>
      </c>
      <c r="F275" s="257">
        <v>4</v>
      </c>
      <c r="G275" s="305"/>
      <c r="H275" s="258" t="s">
        <v>664</v>
      </c>
      <c r="I275" s="258" t="s">
        <v>665</v>
      </c>
      <c r="J275" s="258" t="s">
        <v>681</v>
      </c>
      <c r="K275" s="259">
        <f>'LK 24'!F7</f>
        <v>52.445599999999999</v>
      </c>
      <c r="L275" s="259">
        <f>'LK 24'!G7</f>
        <v>54</v>
      </c>
      <c r="M275" s="259">
        <f>'LK 24'!H7</f>
        <v>54</v>
      </c>
      <c r="N275" s="259">
        <f>'LK 24'!I7</f>
        <v>32.130000000000003</v>
      </c>
      <c r="O275" s="260">
        <f t="shared" si="92"/>
        <v>54</v>
      </c>
      <c r="P275" s="260">
        <f t="shared" si="93"/>
        <v>192.57560000000001</v>
      </c>
      <c r="Q275" s="261">
        <f>'LK 24'!D7</f>
        <v>63</v>
      </c>
      <c r="R275" s="262">
        <f t="shared" si="95"/>
        <v>2.4300000000000002</v>
      </c>
    </row>
    <row r="276" spans="2:18" x14ac:dyDescent="0.25">
      <c r="B276" s="254">
        <v>268</v>
      </c>
      <c r="C276" s="267" t="s">
        <v>637</v>
      </c>
      <c r="D276" s="256" t="str">
        <f t="shared" si="94"/>
        <v>LK.24-6</v>
      </c>
      <c r="E276" s="256" t="s">
        <v>931</v>
      </c>
      <c r="F276" s="257">
        <v>4</v>
      </c>
      <c r="G276" s="305"/>
      <c r="H276" s="258" t="s">
        <v>664</v>
      </c>
      <c r="I276" s="258" t="s">
        <v>662</v>
      </c>
      <c r="J276" s="258" t="s">
        <v>681</v>
      </c>
      <c r="K276" s="259">
        <f>'LK 24'!F8</f>
        <v>52.445599999999999</v>
      </c>
      <c r="L276" s="259">
        <f>'LK 24'!G8</f>
        <v>54</v>
      </c>
      <c r="M276" s="259">
        <f>'LK 24'!H8</f>
        <v>54</v>
      </c>
      <c r="N276" s="259">
        <f>'LK 24'!I8</f>
        <v>32.130000000000003</v>
      </c>
      <c r="O276" s="260">
        <f t="shared" si="92"/>
        <v>54</v>
      </c>
      <c r="P276" s="260">
        <f t="shared" si="93"/>
        <v>192.57560000000001</v>
      </c>
      <c r="Q276" s="261">
        <f>'LK 24'!D8</f>
        <v>63</v>
      </c>
      <c r="R276" s="262">
        <f t="shared" si="95"/>
        <v>2.4300000000000002</v>
      </c>
    </row>
    <row r="277" spans="2:18" x14ac:dyDescent="0.25">
      <c r="B277" s="254">
        <v>269</v>
      </c>
      <c r="C277" s="267" t="s">
        <v>638</v>
      </c>
      <c r="D277" s="256" t="str">
        <f t="shared" si="94"/>
        <v>LK.24-7</v>
      </c>
      <c r="E277" s="256" t="s">
        <v>944</v>
      </c>
      <c r="F277" s="257">
        <v>4</v>
      </c>
      <c r="G277" s="305"/>
      <c r="H277" s="258" t="s">
        <v>661</v>
      </c>
      <c r="I277" s="258" t="s">
        <v>662</v>
      </c>
      <c r="J277" s="258" t="s">
        <v>681</v>
      </c>
      <c r="K277" s="259">
        <f>'LK 24'!F9</f>
        <v>52.66675</v>
      </c>
      <c r="L277" s="259">
        <f>'LK 24'!G9</f>
        <v>54</v>
      </c>
      <c r="M277" s="259">
        <f>'LK 24'!H9</f>
        <v>54</v>
      </c>
      <c r="N277" s="259">
        <f>'LK 24'!I9</f>
        <v>27.855</v>
      </c>
      <c r="O277" s="260">
        <f t="shared" si="92"/>
        <v>54</v>
      </c>
      <c r="P277" s="260">
        <f t="shared" si="93"/>
        <v>188.52175</v>
      </c>
      <c r="Q277" s="261">
        <f>'LK 24'!D9</f>
        <v>91</v>
      </c>
      <c r="R277" s="262">
        <f t="shared" si="95"/>
        <v>2.4300000000000002</v>
      </c>
    </row>
    <row r="278" spans="2:18" x14ac:dyDescent="0.25">
      <c r="B278" s="254">
        <v>270</v>
      </c>
      <c r="C278" s="267" t="s">
        <v>639</v>
      </c>
      <c r="D278" s="256" t="str">
        <f t="shared" si="94"/>
        <v>LK.24-8</v>
      </c>
      <c r="E278" s="256" t="s">
        <v>945</v>
      </c>
      <c r="F278" s="257">
        <v>4</v>
      </c>
      <c r="G278" s="305" t="s">
        <v>1125</v>
      </c>
      <c r="H278" s="258" t="s">
        <v>661</v>
      </c>
      <c r="I278" s="258" t="s">
        <v>662</v>
      </c>
      <c r="J278" s="258" t="s">
        <v>663</v>
      </c>
      <c r="K278" s="259">
        <f>'LK 24'!F10</f>
        <v>68.05865</v>
      </c>
      <c r="L278" s="259">
        <f>'LK 24'!G10</f>
        <v>69.650000000000006</v>
      </c>
      <c r="M278" s="259">
        <f>'LK 24'!H10</f>
        <v>69.650000000000006</v>
      </c>
      <c r="N278" s="259">
        <f>'LK 24'!I10</f>
        <v>37.774999999999999</v>
      </c>
      <c r="O278" s="260">
        <f t="shared" si="92"/>
        <v>69.650000000000006</v>
      </c>
      <c r="P278" s="260">
        <f t="shared" si="93"/>
        <v>245.13365000000002</v>
      </c>
      <c r="Q278" s="261">
        <f>'LK 24'!D10</f>
        <v>111.47</v>
      </c>
      <c r="R278" s="262">
        <f t="shared" si="95"/>
        <v>2.4300000000000002</v>
      </c>
    </row>
    <row r="279" spans="2:18" x14ac:dyDescent="0.25">
      <c r="B279" s="254">
        <v>271</v>
      </c>
      <c r="C279" s="267" t="s">
        <v>640</v>
      </c>
      <c r="D279" s="256" t="str">
        <f t="shared" si="94"/>
        <v>LK.24-9</v>
      </c>
      <c r="E279" s="256" t="s">
        <v>946</v>
      </c>
      <c r="F279" s="257">
        <v>4</v>
      </c>
      <c r="G279" s="305"/>
      <c r="H279" s="258" t="s">
        <v>664</v>
      </c>
      <c r="I279" s="258" t="s">
        <v>665</v>
      </c>
      <c r="J279" s="258" t="s">
        <v>663</v>
      </c>
      <c r="K279" s="259">
        <f>'LK 24'!F11</f>
        <v>67.841099999999997</v>
      </c>
      <c r="L279" s="259">
        <f>'LK 24'!G11</f>
        <v>69.650000000000006</v>
      </c>
      <c r="M279" s="259">
        <f>'LK 24'!H11</f>
        <v>69.650000000000006</v>
      </c>
      <c r="N279" s="259">
        <f>'LK 24'!I11</f>
        <v>37.969749999999998</v>
      </c>
      <c r="O279" s="260">
        <f t="shared" si="92"/>
        <v>69.650000000000006</v>
      </c>
      <c r="P279" s="260">
        <f t="shared" si="93"/>
        <v>245.11085000000003</v>
      </c>
      <c r="Q279" s="261">
        <f>'LK 24'!D11</f>
        <v>79.63</v>
      </c>
      <c r="R279" s="262">
        <f t="shared" si="95"/>
        <v>2.4300000000000002</v>
      </c>
    </row>
    <row r="280" spans="2:18" x14ac:dyDescent="0.25">
      <c r="B280" s="254">
        <v>272</v>
      </c>
      <c r="C280" s="267" t="s">
        <v>641</v>
      </c>
      <c r="D280" s="256" t="str">
        <f t="shared" si="94"/>
        <v>LK.24-10</v>
      </c>
      <c r="E280" s="256" t="s">
        <v>947</v>
      </c>
      <c r="F280" s="257">
        <v>4</v>
      </c>
      <c r="G280" s="305"/>
      <c r="H280" s="258" t="s">
        <v>664</v>
      </c>
      <c r="I280" s="258" t="s">
        <v>665</v>
      </c>
      <c r="J280" s="258" t="s">
        <v>663</v>
      </c>
      <c r="K280" s="259">
        <f>'LK 24'!F12</f>
        <v>67.841099999999997</v>
      </c>
      <c r="L280" s="259">
        <f>'LK 24'!G12</f>
        <v>69.650000000000006</v>
      </c>
      <c r="M280" s="259">
        <f>'LK 24'!H12</f>
        <v>69.650000000000006</v>
      </c>
      <c r="N280" s="259">
        <f>'LK 24'!I12</f>
        <v>42.524999999999999</v>
      </c>
      <c r="O280" s="260">
        <f t="shared" si="92"/>
        <v>69.650000000000006</v>
      </c>
      <c r="P280" s="260">
        <f t="shared" si="93"/>
        <v>249.66610000000003</v>
      </c>
      <c r="Q280" s="261">
        <f>'LK 24'!D12</f>
        <v>79.63</v>
      </c>
      <c r="R280" s="262">
        <f t="shared" si="95"/>
        <v>2.4300000000000002</v>
      </c>
    </row>
    <row r="281" spans="2:18" x14ac:dyDescent="0.25">
      <c r="B281" s="254">
        <v>273</v>
      </c>
      <c r="C281" s="267" t="s">
        <v>642</v>
      </c>
      <c r="D281" s="256" t="str">
        <f t="shared" si="94"/>
        <v>LK.24-11</v>
      </c>
      <c r="E281" s="256" t="s">
        <v>948</v>
      </c>
      <c r="F281" s="257">
        <v>4</v>
      </c>
      <c r="G281" s="305"/>
      <c r="H281" s="258" t="s">
        <v>664</v>
      </c>
      <c r="I281" s="258" t="s">
        <v>662</v>
      </c>
      <c r="J281" s="258" t="s">
        <v>663</v>
      </c>
      <c r="K281" s="259">
        <f>'LK 24'!F13</f>
        <v>67.841099999999997</v>
      </c>
      <c r="L281" s="259">
        <f>'LK 24'!G13</f>
        <v>69.650000000000006</v>
      </c>
      <c r="M281" s="259">
        <f>'LK 24'!H13</f>
        <v>69.650000000000006</v>
      </c>
      <c r="N281" s="259">
        <f>'LK 24'!I13</f>
        <v>42.524999999999999</v>
      </c>
      <c r="O281" s="260">
        <f t="shared" si="92"/>
        <v>69.650000000000006</v>
      </c>
      <c r="P281" s="260">
        <f t="shared" si="93"/>
        <v>249.66610000000003</v>
      </c>
      <c r="Q281" s="261">
        <f>'LK 24'!D13</f>
        <v>79.63</v>
      </c>
      <c r="R281" s="262">
        <f t="shared" si="95"/>
        <v>2.4300000000000002</v>
      </c>
    </row>
    <row r="282" spans="2:18" x14ac:dyDescent="0.25">
      <c r="B282" s="254">
        <v>274</v>
      </c>
      <c r="C282" s="267" t="s">
        <v>643</v>
      </c>
      <c r="D282" s="256" t="str">
        <f t="shared" si="94"/>
        <v>LK.24-12</v>
      </c>
      <c r="E282" s="256" t="s">
        <v>949</v>
      </c>
      <c r="F282" s="257">
        <v>4</v>
      </c>
      <c r="G282" s="305"/>
      <c r="H282" s="258" t="s">
        <v>664</v>
      </c>
      <c r="I282" s="258" t="s">
        <v>683</v>
      </c>
      <c r="J282" s="258" t="s">
        <v>663</v>
      </c>
      <c r="K282" s="259">
        <f>'LK 24'!F14</f>
        <v>67.841099999999997</v>
      </c>
      <c r="L282" s="259">
        <f>'LK 24'!G14</f>
        <v>69.650000000000006</v>
      </c>
      <c r="M282" s="259">
        <f>'LK 24'!H14</f>
        <v>69.650000000000006</v>
      </c>
      <c r="N282" s="259">
        <f>'LK 24'!I14</f>
        <v>37.969749999999998</v>
      </c>
      <c r="O282" s="260">
        <f t="shared" si="92"/>
        <v>69.650000000000006</v>
      </c>
      <c r="P282" s="260">
        <f t="shared" si="93"/>
        <v>245.11085000000003</v>
      </c>
      <c r="Q282" s="261">
        <f>'LK 24'!D14</f>
        <v>79.63</v>
      </c>
      <c r="R282" s="262">
        <f t="shared" si="95"/>
        <v>2.4300000000000002</v>
      </c>
    </row>
    <row r="283" spans="2:18" x14ac:dyDescent="0.25">
      <c r="B283" s="254">
        <v>275</v>
      </c>
      <c r="C283" s="267" t="s">
        <v>644</v>
      </c>
      <c r="D283" s="256" t="str">
        <f t="shared" si="94"/>
        <v>LK.24-13</v>
      </c>
      <c r="E283" s="256" t="s">
        <v>950</v>
      </c>
      <c r="F283" s="257">
        <v>4</v>
      </c>
      <c r="G283" s="305"/>
      <c r="H283" s="258" t="s">
        <v>661</v>
      </c>
      <c r="I283" s="258" t="s">
        <v>662</v>
      </c>
      <c r="J283" s="258" t="s">
        <v>663</v>
      </c>
      <c r="K283" s="259">
        <f>'LK 24'!F15</f>
        <v>68.05865</v>
      </c>
      <c r="L283" s="259">
        <f>'LK 24'!G15</f>
        <v>69.650000000000006</v>
      </c>
      <c r="M283" s="259">
        <f>'LK 24'!H15</f>
        <v>69.650000000000006</v>
      </c>
      <c r="N283" s="259">
        <f>'LK 24'!I15</f>
        <v>37.774999999999999</v>
      </c>
      <c r="O283" s="260">
        <f t="shared" si="92"/>
        <v>69.650000000000006</v>
      </c>
      <c r="P283" s="260">
        <f t="shared" si="93"/>
        <v>245.13365000000002</v>
      </c>
      <c r="Q283" s="261">
        <f>'LK 24'!D15</f>
        <v>111.49</v>
      </c>
      <c r="R283" s="262">
        <f t="shared" si="95"/>
        <v>2.4300000000000002</v>
      </c>
    </row>
    <row r="284" spans="2:18" x14ac:dyDescent="0.25">
      <c r="B284" s="254">
        <v>276</v>
      </c>
      <c r="C284" s="267" t="s">
        <v>491</v>
      </c>
      <c r="D284" s="256" t="str">
        <f>+C284</f>
        <v>LK.25.1</v>
      </c>
      <c r="E284" s="256" t="s">
        <v>952</v>
      </c>
      <c r="F284" s="257">
        <v>4</v>
      </c>
      <c r="G284" s="305" t="s">
        <v>1126</v>
      </c>
      <c r="H284" s="258" t="s">
        <v>661</v>
      </c>
      <c r="I284" s="258" t="s">
        <v>662</v>
      </c>
      <c r="J284" s="258" t="s">
        <v>681</v>
      </c>
      <c r="K284" s="259">
        <f>'LK 25'!F3</f>
        <v>106.5386503</v>
      </c>
      <c r="L284" s="259">
        <f>'LK 25'!G3</f>
        <v>114.7405758</v>
      </c>
      <c r="M284" s="259">
        <f>'LK 25'!H3</f>
        <v>114.7405758</v>
      </c>
      <c r="N284" s="259">
        <f>'LK 25'!I3</f>
        <v>74.803791860000004</v>
      </c>
      <c r="O284" s="260">
        <f t="shared" ref="O284:O298" si="96">+MAX(K284:N284)</f>
        <v>114.7405758</v>
      </c>
      <c r="P284" s="260">
        <f t="shared" ref="P284:P298" si="97">+SUM(K284:N284)</f>
        <v>410.82359375999999</v>
      </c>
      <c r="Q284" s="261">
        <f>'LK 25'!D3</f>
        <v>139.88999999999999</v>
      </c>
      <c r="R284" s="262">
        <f>0.81*3</f>
        <v>2.4300000000000002</v>
      </c>
    </row>
    <row r="285" spans="2:18" x14ac:dyDescent="0.25">
      <c r="B285" s="254">
        <v>277</v>
      </c>
      <c r="C285" s="267" t="s">
        <v>492</v>
      </c>
      <c r="D285" s="256" t="str">
        <f t="shared" ref="D285:D298" si="98">+C285</f>
        <v>LK.25.2</v>
      </c>
      <c r="E285" s="256" t="s">
        <v>953</v>
      </c>
      <c r="F285" s="257">
        <v>4</v>
      </c>
      <c r="G285" s="305"/>
      <c r="H285" s="258" t="s">
        <v>664</v>
      </c>
      <c r="I285" s="258" t="s">
        <v>665</v>
      </c>
      <c r="J285" s="258" t="s">
        <v>681</v>
      </c>
      <c r="K285" s="259">
        <f>'LK 25'!F4</f>
        <v>68.191100000000006</v>
      </c>
      <c r="L285" s="259">
        <f>'LK 25'!G4</f>
        <v>70</v>
      </c>
      <c r="M285" s="259">
        <f>'LK 25'!H4</f>
        <v>70</v>
      </c>
      <c r="N285" s="259">
        <f>'LK 25'!I4</f>
        <v>41.475000000000001</v>
      </c>
      <c r="O285" s="260">
        <f t="shared" si="96"/>
        <v>70</v>
      </c>
      <c r="P285" s="260">
        <f t="shared" si="97"/>
        <v>249.6661</v>
      </c>
      <c r="Q285" s="261">
        <f>'LK 25'!D4</f>
        <v>80</v>
      </c>
      <c r="R285" s="262">
        <f t="shared" ref="R285:R298" si="99">0.81*3</f>
        <v>2.4300000000000002</v>
      </c>
    </row>
    <row r="286" spans="2:18" x14ac:dyDescent="0.25">
      <c r="B286" s="254">
        <v>278</v>
      </c>
      <c r="C286" s="267" t="s">
        <v>493</v>
      </c>
      <c r="D286" s="256" t="str">
        <f t="shared" si="98"/>
        <v>LK.25.3</v>
      </c>
      <c r="E286" s="256" t="s">
        <v>954</v>
      </c>
      <c r="F286" s="257">
        <v>4</v>
      </c>
      <c r="G286" s="305"/>
      <c r="H286" s="258" t="s">
        <v>664</v>
      </c>
      <c r="I286" s="258" t="s">
        <v>665</v>
      </c>
      <c r="J286" s="258" t="s">
        <v>681</v>
      </c>
      <c r="K286" s="259">
        <f>'LK 25'!F5</f>
        <v>68.191100000000006</v>
      </c>
      <c r="L286" s="259">
        <f>'LK 25'!G5</f>
        <v>70</v>
      </c>
      <c r="M286" s="259">
        <f>'LK 25'!H5</f>
        <v>70</v>
      </c>
      <c r="N286" s="259">
        <f>'LK 25'!I5</f>
        <v>41.475000000000001</v>
      </c>
      <c r="O286" s="260">
        <f t="shared" si="96"/>
        <v>70</v>
      </c>
      <c r="P286" s="260">
        <f t="shared" si="97"/>
        <v>249.6661</v>
      </c>
      <c r="Q286" s="261">
        <f>'LK 25'!D5</f>
        <v>80</v>
      </c>
      <c r="R286" s="262">
        <f t="shared" si="99"/>
        <v>2.4300000000000002</v>
      </c>
    </row>
    <row r="287" spans="2:18" x14ac:dyDescent="0.25">
      <c r="B287" s="254">
        <v>279</v>
      </c>
      <c r="C287" s="267" t="s">
        <v>494</v>
      </c>
      <c r="D287" s="256" t="str">
        <f t="shared" si="98"/>
        <v>LK.25.4</v>
      </c>
      <c r="E287" s="256" t="s">
        <v>955</v>
      </c>
      <c r="F287" s="257">
        <v>4</v>
      </c>
      <c r="G287" s="305"/>
      <c r="H287" s="258" t="s">
        <v>664</v>
      </c>
      <c r="I287" s="258" t="s">
        <v>665</v>
      </c>
      <c r="J287" s="258" t="s">
        <v>681</v>
      </c>
      <c r="K287" s="259">
        <f>'LK 25'!F6</f>
        <v>68.191100000000006</v>
      </c>
      <c r="L287" s="259">
        <f>'LK 25'!G6</f>
        <v>70</v>
      </c>
      <c r="M287" s="259">
        <f>'LK 25'!H6</f>
        <v>70</v>
      </c>
      <c r="N287" s="259">
        <f>'LK 25'!I6</f>
        <v>36.905500000000004</v>
      </c>
      <c r="O287" s="260">
        <f t="shared" si="96"/>
        <v>70</v>
      </c>
      <c r="P287" s="260">
        <f t="shared" si="97"/>
        <v>245.09660000000002</v>
      </c>
      <c r="Q287" s="261">
        <f>'LK 25'!D6</f>
        <v>80</v>
      </c>
      <c r="R287" s="262">
        <f t="shared" si="99"/>
        <v>2.4300000000000002</v>
      </c>
    </row>
    <row r="288" spans="2:18" x14ac:dyDescent="0.25">
      <c r="B288" s="254">
        <v>280</v>
      </c>
      <c r="C288" s="267" t="s">
        <v>495</v>
      </c>
      <c r="D288" s="256" t="str">
        <f t="shared" si="98"/>
        <v>LK.25.5</v>
      </c>
      <c r="E288" s="256" t="s">
        <v>956</v>
      </c>
      <c r="F288" s="257">
        <v>4</v>
      </c>
      <c r="G288" s="305"/>
      <c r="H288" s="258" t="s">
        <v>664</v>
      </c>
      <c r="I288" s="258" t="s">
        <v>665</v>
      </c>
      <c r="J288" s="258" t="s">
        <v>681</v>
      </c>
      <c r="K288" s="259">
        <f>'LK 25'!F7</f>
        <v>68.191100000000006</v>
      </c>
      <c r="L288" s="259">
        <f>'LK 25'!G7</f>
        <v>70</v>
      </c>
      <c r="M288" s="259">
        <f>'LK 25'!H7</f>
        <v>70</v>
      </c>
      <c r="N288" s="259">
        <f>'LK 25'!I7</f>
        <v>36.919750000000001</v>
      </c>
      <c r="O288" s="260">
        <f t="shared" si="96"/>
        <v>70</v>
      </c>
      <c r="P288" s="260">
        <f t="shared" si="97"/>
        <v>245.11085</v>
      </c>
      <c r="Q288" s="261">
        <f>'LK 25'!D7</f>
        <v>80</v>
      </c>
      <c r="R288" s="262">
        <f t="shared" si="99"/>
        <v>2.4300000000000002</v>
      </c>
    </row>
    <row r="289" spans="2:18" x14ac:dyDescent="0.25">
      <c r="B289" s="254">
        <v>281</v>
      </c>
      <c r="C289" s="267" t="s">
        <v>496</v>
      </c>
      <c r="D289" s="256" t="str">
        <f t="shared" si="98"/>
        <v>LK.25.6</v>
      </c>
      <c r="E289" s="256" t="s">
        <v>957</v>
      </c>
      <c r="F289" s="257">
        <v>4</v>
      </c>
      <c r="G289" s="305"/>
      <c r="H289" s="258" t="s">
        <v>664</v>
      </c>
      <c r="I289" s="258" t="s">
        <v>662</v>
      </c>
      <c r="J289" s="258" t="s">
        <v>681</v>
      </c>
      <c r="K289" s="259">
        <f>'LK 25'!F8</f>
        <v>68.191100000000006</v>
      </c>
      <c r="L289" s="259">
        <f>'LK 25'!G8</f>
        <v>70</v>
      </c>
      <c r="M289" s="259">
        <f>'LK 25'!H8</f>
        <v>70</v>
      </c>
      <c r="N289" s="259">
        <f>'LK 25'!I8</f>
        <v>41.475000000000001</v>
      </c>
      <c r="O289" s="260">
        <f t="shared" si="96"/>
        <v>70</v>
      </c>
      <c r="P289" s="260">
        <f t="shared" si="97"/>
        <v>249.6661</v>
      </c>
      <c r="Q289" s="261">
        <f>'LK 25'!D8</f>
        <v>80</v>
      </c>
      <c r="R289" s="262">
        <f t="shared" si="99"/>
        <v>2.4300000000000002</v>
      </c>
    </row>
    <row r="290" spans="2:18" x14ac:dyDescent="0.25">
      <c r="B290" s="254">
        <v>282</v>
      </c>
      <c r="C290" s="267" t="s">
        <v>497</v>
      </c>
      <c r="D290" s="256" t="str">
        <f t="shared" si="98"/>
        <v>LK.25.7</v>
      </c>
      <c r="E290" s="256" t="s">
        <v>958</v>
      </c>
      <c r="F290" s="257">
        <v>4</v>
      </c>
      <c r="G290" s="305"/>
      <c r="H290" s="258" t="s">
        <v>661</v>
      </c>
      <c r="I290" s="258" t="s">
        <v>662</v>
      </c>
      <c r="J290" s="258" t="s">
        <v>681</v>
      </c>
      <c r="K290" s="259">
        <f>'LK 25'!F9</f>
        <v>68.409899999999993</v>
      </c>
      <c r="L290" s="259">
        <f>'LK 25'!G9</f>
        <v>70</v>
      </c>
      <c r="M290" s="259">
        <f>'LK 25'!H9</f>
        <v>70</v>
      </c>
      <c r="N290" s="259">
        <f>'LK 25'!I9</f>
        <v>36.809824999999996</v>
      </c>
      <c r="O290" s="260">
        <f t="shared" si="96"/>
        <v>70</v>
      </c>
      <c r="P290" s="260">
        <f t="shared" si="97"/>
        <v>245.21972499999998</v>
      </c>
      <c r="Q290" s="261">
        <f>'LK 25'!D9</f>
        <v>112</v>
      </c>
      <c r="R290" s="262">
        <f t="shared" si="99"/>
        <v>2.4300000000000002</v>
      </c>
    </row>
    <row r="291" spans="2:18" x14ac:dyDescent="0.25">
      <c r="B291" s="254">
        <v>283</v>
      </c>
      <c r="C291" s="267" t="s">
        <v>498</v>
      </c>
      <c r="D291" s="256" t="str">
        <f t="shared" si="98"/>
        <v>LK.25.8</v>
      </c>
      <c r="E291" s="256" t="s">
        <v>959</v>
      </c>
      <c r="F291" s="257">
        <v>4</v>
      </c>
      <c r="G291" s="305" t="s">
        <v>1127</v>
      </c>
      <c r="H291" s="258" t="s">
        <v>661</v>
      </c>
      <c r="I291" s="258" t="s">
        <v>662</v>
      </c>
      <c r="J291" s="258" t="s">
        <v>663</v>
      </c>
      <c r="K291" s="259">
        <f>'LK 25'!F10</f>
        <v>52.681750000000001</v>
      </c>
      <c r="L291" s="259">
        <f>'LK 25'!G10</f>
        <v>54</v>
      </c>
      <c r="M291" s="259">
        <f>'LK 25'!H10</f>
        <v>54</v>
      </c>
      <c r="N291" s="259">
        <f>'LK 25'!I10</f>
        <v>27.855</v>
      </c>
      <c r="O291" s="260">
        <f t="shared" si="96"/>
        <v>54</v>
      </c>
      <c r="P291" s="260">
        <f t="shared" si="97"/>
        <v>188.53674999999998</v>
      </c>
      <c r="Q291" s="261">
        <f>'LK 25'!D10</f>
        <v>91</v>
      </c>
      <c r="R291" s="262">
        <f t="shared" si="99"/>
        <v>2.4300000000000002</v>
      </c>
    </row>
    <row r="292" spans="2:18" x14ac:dyDescent="0.25">
      <c r="B292" s="254">
        <v>284</v>
      </c>
      <c r="C292" s="267" t="s">
        <v>499</v>
      </c>
      <c r="D292" s="256" t="str">
        <f t="shared" si="98"/>
        <v>LK.25.9</v>
      </c>
      <c r="E292" s="256" t="s">
        <v>961</v>
      </c>
      <c r="F292" s="257">
        <v>4</v>
      </c>
      <c r="G292" s="305"/>
      <c r="H292" s="258" t="s">
        <v>664</v>
      </c>
      <c r="I292" s="258" t="s">
        <v>665</v>
      </c>
      <c r="J292" s="258" t="s">
        <v>663</v>
      </c>
      <c r="K292" s="259">
        <f>'LK 25'!F11</f>
        <v>52.445599999999999</v>
      </c>
      <c r="L292" s="259">
        <f>'LK 25'!G11</f>
        <v>54</v>
      </c>
      <c r="M292" s="259">
        <f>'LK 25'!H11</f>
        <v>54</v>
      </c>
      <c r="N292" s="259">
        <f>'LK 25'!I11</f>
        <v>32.130000000000003</v>
      </c>
      <c r="O292" s="260">
        <f t="shared" si="96"/>
        <v>54</v>
      </c>
      <c r="P292" s="260">
        <f t="shared" si="97"/>
        <v>192.57560000000001</v>
      </c>
      <c r="Q292" s="261">
        <f>'LK 25'!D11</f>
        <v>63</v>
      </c>
      <c r="R292" s="262">
        <f t="shared" si="99"/>
        <v>2.4300000000000002</v>
      </c>
    </row>
    <row r="293" spans="2:18" x14ac:dyDescent="0.25">
      <c r="B293" s="254">
        <v>285</v>
      </c>
      <c r="C293" s="267" t="s">
        <v>500</v>
      </c>
      <c r="D293" s="256" t="str">
        <f t="shared" si="98"/>
        <v>LK.25.10</v>
      </c>
      <c r="E293" s="256" t="s">
        <v>962</v>
      </c>
      <c r="F293" s="257">
        <v>4</v>
      </c>
      <c r="G293" s="305"/>
      <c r="H293" s="258" t="s">
        <v>664</v>
      </c>
      <c r="I293" s="258" t="s">
        <v>665</v>
      </c>
      <c r="J293" s="258" t="s">
        <v>663</v>
      </c>
      <c r="K293" s="259">
        <f>'LK 25'!F12</f>
        <v>52.445599999999999</v>
      </c>
      <c r="L293" s="259">
        <f>'LK 25'!G12</f>
        <v>54</v>
      </c>
      <c r="M293" s="259">
        <f>'LK 25'!H12</f>
        <v>54</v>
      </c>
      <c r="N293" s="259">
        <f>'LK 25'!I12</f>
        <v>32.130000000000003</v>
      </c>
      <c r="O293" s="260">
        <f t="shared" si="96"/>
        <v>54</v>
      </c>
      <c r="P293" s="260">
        <f t="shared" si="97"/>
        <v>192.57560000000001</v>
      </c>
      <c r="Q293" s="261">
        <f>'LK 25'!D12</f>
        <v>63</v>
      </c>
      <c r="R293" s="262">
        <f t="shared" si="99"/>
        <v>2.4300000000000002</v>
      </c>
    </row>
    <row r="294" spans="2:18" x14ac:dyDescent="0.25">
      <c r="B294" s="254">
        <v>286</v>
      </c>
      <c r="C294" s="267" t="s">
        <v>501</v>
      </c>
      <c r="D294" s="256" t="str">
        <f t="shared" si="98"/>
        <v>LK.25.11</v>
      </c>
      <c r="E294" s="256" t="s">
        <v>963</v>
      </c>
      <c r="F294" s="257">
        <v>4</v>
      </c>
      <c r="G294" s="305"/>
      <c r="H294" s="258" t="s">
        <v>664</v>
      </c>
      <c r="I294" s="258" t="s">
        <v>662</v>
      </c>
      <c r="J294" s="258" t="s">
        <v>663</v>
      </c>
      <c r="K294" s="259">
        <f>'LK 25'!F13</f>
        <v>52.445599999999999</v>
      </c>
      <c r="L294" s="259">
        <f>'LK 25'!G13</f>
        <v>54</v>
      </c>
      <c r="M294" s="259">
        <f>'LK 25'!H13</f>
        <v>54</v>
      </c>
      <c r="N294" s="259">
        <f>'LK 25'!I13</f>
        <v>28.040624999999999</v>
      </c>
      <c r="O294" s="260">
        <f t="shared" si="96"/>
        <v>54</v>
      </c>
      <c r="P294" s="260">
        <f t="shared" si="97"/>
        <v>188.48622500000002</v>
      </c>
      <c r="Q294" s="261">
        <f>'LK 25'!D13</f>
        <v>63</v>
      </c>
      <c r="R294" s="262">
        <f t="shared" si="99"/>
        <v>2.4300000000000002</v>
      </c>
    </row>
    <row r="295" spans="2:18" x14ac:dyDescent="0.25">
      <c r="B295" s="254">
        <v>287</v>
      </c>
      <c r="C295" s="267" t="s">
        <v>502</v>
      </c>
      <c r="D295" s="256" t="str">
        <f t="shared" si="98"/>
        <v>LK.25.12</v>
      </c>
      <c r="E295" s="256" t="s">
        <v>964</v>
      </c>
      <c r="F295" s="257">
        <v>4</v>
      </c>
      <c r="G295" s="305"/>
      <c r="H295" s="258" t="s">
        <v>664</v>
      </c>
      <c r="I295" s="258" t="s">
        <v>683</v>
      </c>
      <c r="J295" s="258" t="s">
        <v>663</v>
      </c>
      <c r="K295" s="259">
        <f>'LK 25'!F14</f>
        <v>52.445599999999999</v>
      </c>
      <c r="L295" s="259">
        <f>'LK 25'!G14</f>
        <v>54</v>
      </c>
      <c r="M295" s="259">
        <f>'LK 25'!H14</f>
        <v>54</v>
      </c>
      <c r="N295" s="259">
        <f>'LK 25'!I14</f>
        <v>28.040624999999999</v>
      </c>
      <c r="O295" s="260">
        <f t="shared" si="96"/>
        <v>54</v>
      </c>
      <c r="P295" s="260">
        <f t="shared" si="97"/>
        <v>188.48622500000002</v>
      </c>
      <c r="Q295" s="261">
        <f>'LK 25'!D14</f>
        <v>63</v>
      </c>
      <c r="R295" s="262">
        <f t="shared" si="99"/>
        <v>2.4300000000000002</v>
      </c>
    </row>
    <row r="296" spans="2:18" x14ac:dyDescent="0.25">
      <c r="B296" s="254">
        <v>288</v>
      </c>
      <c r="C296" s="267" t="s">
        <v>503</v>
      </c>
      <c r="D296" s="256" t="str">
        <f t="shared" si="98"/>
        <v>LK.25.13</v>
      </c>
      <c r="E296" s="256" t="s">
        <v>965</v>
      </c>
      <c r="F296" s="257">
        <v>4</v>
      </c>
      <c r="G296" s="305"/>
      <c r="H296" s="258" t="s">
        <v>664</v>
      </c>
      <c r="I296" s="258" t="s">
        <v>842</v>
      </c>
      <c r="J296" s="258" t="s">
        <v>663</v>
      </c>
      <c r="K296" s="259">
        <f>'LK 25'!F15</f>
        <v>52.445599999999999</v>
      </c>
      <c r="L296" s="259">
        <f>'LK 25'!G15</f>
        <v>54</v>
      </c>
      <c r="M296" s="259">
        <f>'LK 25'!H15</f>
        <v>54</v>
      </c>
      <c r="N296" s="259">
        <f>'LK 25'!I15</f>
        <v>32.130000000000003</v>
      </c>
      <c r="O296" s="260">
        <f t="shared" si="96"/>
        <v>54</v>
      </c>
      <c r="P296" s="260">
        <f t="shared" si="97"/>
        <v>192.57560000000001</v>
      </c>
      <c r="Q296" s="261">
        <f>'LK 25'!D15</f>
        <v>63</v>
      </c>
      <c r="R296" s="262">
        <f t="shared" si="99"/>
        <v>2.4300000000000002</v>
      </c>
    </row>
    <row r="297" spans="2:18" x14ac:dyDescent="0.25">
      <c r="B297" s="254">
        <v>289</v>
      </c>
      <c r="C297" s="267" t="s">
        <v>504</v>
      </c>
      <c r="D297" s="256" t="str">
        <f t="shared" si="98"/>
        <v>LK.25.14</v>
      </c>
      <c r="E297" s="256" t="s">
        <v>966</v>
      </c>
      <c r="F297" s="257">
        <v>4</v>
      </c>
      <c r="G297" s="305"/>
      <c r="H297" s="258" t="s">
        <v>664</v>
      </c>
      <c r="I297" s="258" t="s">
        <v>856</v>
      </c>
      <c r="J297" s="258" t="s">
        <v>663</v>
      </c>
      <c r="K297" s="259">
        <f>'LK 25'!F16</f>
        <v>52.445599999999999</v>
      </c>
      <c r="L297" s="259">
        <f>'LK 25'!G16</f>
        <v>54</v>
      </c>
      <c r="M297" s="259">
        <f>'LK 25'!H16</f>
        <v>54</v>
      </c>
      <c r="N297" s="259">
        <f>'LK 25'!I16</f>
        <v>32.130000000000003</v>
      </c>
      <c r="O297" s="260">
        <f t="shared" si="96"/>
        <v>54</v>
      </c>
      <c r="P297" s="260">
        <f t="shared" si="97"/>
        <v>192.57560000000001</v>
      </c>
      <c r="Q297" s="261">
        <f>'LK 25'!D16</f>
        <v>63</v>
      </c>
      <c r="R297" s="262">
        <f t="shared" si="99"/>
        <v>2.4300000000000002</v>
      </c>
    </row>
    <row r="298" spans="2:18" x14ac:dyDescent="0.25">
      <c r="B298" s="254">
        <v>290</v>
      </c>
      <c r="C298" s="267" t="s">
        <v>505</v>
      </c>
      <c r="D298" s="256" t="str">
        <f t="shared" si="98"/>
        <v>LK.25.15</v>
      </c>
      <c r="E298" s="256" t="s">
        <v>967</v>
      </c>
      <c r="F298" s="257">
        <v>4</v>
      </c>
      <c r="G298" s="305"/>
      <c r="H298" s="258" t="s">
        <v>661</v>
      </c>
      <c r="I298" s="258" t="s">
        <v>662</v>
      </c>
      <c r="J298" s="258" t="s">
        <v>663</v>
      </c>
      <c r="K298" s="259">
        <f>'LK 25'!F17</f>
        <v>79.044894659999997</v>
      </c>
      <c r="L298" s="259">
        <f>'LK 25'!G17</f>
        <v>85.271741719999994</v>
      </c>
      <c r="M298" s="259">
        <f>'LK 25'!H17</f>
        <v>85.271741719999994</v>
      </c>
      <c r="N298" s="259">
        <f>'LK 25'!I17</f>
        <v>54.373328469999997</v>
      </c>
      <c r="O298" s="260">
        <f t="shared" si="96"/>
        <v>85.271741719999994</v>
      </c>
      <c r="P298" s="260">
        <f t="shared" si="97"/>
        <v>303.96170656999999</v>
      </c>
      <c r="Q298" s="261">
        <f>'LK 25'!D17</f>
        <v>100.74</v>
      </c>
      <c r="R298" s="262">
        <f t="shared" si="99"/>
        <v>2.4300000000000002</v>
      </c>
    </row>
    <row r="299" spans="2:18" x14ac:dyDescent="0.25">
      <c r="B299" s="254">
        <v>291</v>
      </c>
      <c r="C299" s="267" t="s">
        <v>506</v>
      </c>
      <c r="D299" s="256" t="str">
        <f>+C299</f>
        <v>LK.26.1</v>
      </c>
      <c r="E299" s="256" t="s">
        <v>969</v>
      </c>
      <c r="F299" s="257">
        <v>4</v>
      </c>
      <c r="G299" s="305" t="s">
        <v>1128</v>
      </c>
      <c r="H299" s="258" t="s">
        <v>661</v>
      </c>
      <c r="I299" s="258" t="s">
        <v>662</v>
      </c>
      <c r="J299" s="258" t="s">
        <v>681</v>
      </c>
      <c r="K299" s="259">
        <f>'LK 26'!F3</f>
        <v>107.71238219999999</v>
      </c>
      <c r="L299" s="259">
        <f>'LK 26'!G3</f>
        <v>115.96238219999999</v>
      </c>
      <c r="M299" s="259">
        <f>'LK 26'!H3</f>
        <v>115.96238219999999</v>
      </c>
      <c r="N299" s="259">
        <f>'LK 26'!I3</f>
        <v>75.962382199999993</v>
      </c>
      <c r="O299" s="260">
        <f t="shared" ref="O299:O313" si="100">+MAX(K299:N299)</f>
        <v>115.96238219999999</v>
      </c>
      <c r="P299" s="260">
        <f t="shared" ref="P299:P313" si="101">+SUM(K299:N299)</f>
        <v>415.59952879999997</v>
      </c>
      <c r="Q299" s="261">
        <f>'LK 26'!D3</f>
        <v>142.16999999999999</v>
      </c>
      <c r="R299" s="262">
        <f>0.81*3</f>
        <v>2.4300000000000002</v>
      </c>
    </row>
    <row r="300" spans="2:18" x14ac:dyDescent="0.25">
      <c r="B300" s="254">
        <v>292</v>
      </c>
      <c r="C300" s="267" t="s">
        <v>507</v>
      </c>
      <c r="D300" s="256" t="str">
        <f t="shared" ref="D300:D313" si="102">+C300</f>
        <v>LK.26.2</v>
      </c>
      <c r="E300" s="256" t="s">
        <v>960</v>
      </c>
      <c r="F300" s="257">
        <v>4</v>
      </c>
      <c r="G300" s="305"/>
      <c r="H300" s="258" t="s">
        <v>664</v>
      </c>
      <c r="I300" s="258" t="s">
        <v>665</v>
      </c>
      <c r="J300" s="258" t="s">
        <v>681</v>
      </c>
      <c r="K300" s="259">
        <f>'LK 26'!F4</f>
        <v>68.2</v>
      </c>
      <c r="L300" s="259">
        <f>'LK 26'!G4</f>
        <v>70</v>
      </c>
      <c r="M300" s="259">
        <f>'LK 26'!H4</f>
        <v>70</v>
      </c>
      <c r="N300" s="259">
        <f>'LK 26'!I4</f>
        <v>41.5</v>
      </c>
      <c r="O300" s="260">
        <f t="shared" si="100"/>
        <v>70</v>
      </c>
      <c r="P300" s="260">
        <f t="shared" si="101"/>
        <v>249.7</v>
      </c>
      <c r="Q300" s="261">
        <f>'LK 26'!D4</f>
        <v>80</v>
      </c>
      <c r="R300" s="262">
        <f t="shared" ref="R300:R313" si="103">0.81*3</f>
        <v>2.4300000000000002</v>
      </c>
    </row>
    <row r="301" spans="2:18" x14ac:dyDescent="0.25">
      <c r="B301" s="254">
        <v>293</v>
      </c>
      <c r="C301" s="267" t="s">
        <v>508</v>
      </c>
      <c r="D301" s="256" t="str">
        <f t="shared" si="102"/>
        <v>LK.26.3</v>
      </c>
      <c r="E301" s="256" t="s">
        <v>970</v>
      </c>
      <c r="F301" s="257">
        <v>4</v>
      </c>
      <c r="G301" s="305"/>
      <c r="H301" s="258" t="s">
        <v>664</v>
      </c>
      <c r="I301" s="258" t="s">
        <v>665</v>
      </c>
      <c r="J301" s="258" t="s">
        <v>681</v>
      </c>
      <c r="K301" s="259">
        <f>'LK 26'!F5</f>
        <v>68.2</v>
      </c>
      <c r="L301" s="259">
        <f>'LK 26'!G5</f>
        <v>70</v>
      </c>
      <c r="M301" s="259">
        <f>'LK 26'!H5</f>
        <v>70</v>
      </c>
      <c r="N301" s="259">
        <f>'LK 26'!I5</f>
        <v>41.5</v>
      </c>
      <c r="O301" s="260">
        <f t="shared" si="100"/>
        <v>70</v>
      </c>
      <c r="P301" s="260">
        <f t="shared" si="101"/>
        <v>249.7</v>
      </c>
      <c r="Q301" s="261">
        <f>'LK 26'!D5</f>
        <v>80</v>
      </c>
      <c r="R301" s="262">
        <f t="shared" si="103"/>
        <v>2.4300000000000002</v>
      </c>
    </row>
    <row r="302" spans="2:18" x14ac:dyDescent="0.25">
      <c r="B302" s="254">
        <v>294</v>
      </c>
      <c r="C302" s="267" t="s">
        <v>509</v>
      </c>
      <c r="D302" s="256" t="str">
        <f t="shared" si="102"/>
        <v>LK.26.4</v>
      </c>
      <c r="E302" s="256" t="s">
        <v>971</v>
      </c>
      <c r="F302" s="257">
        <v>4</v>
      </c>
      <c r="G302" s="305"/>
      <c r="H302" s="258" t="s">
        <v>664</v>
      </c>
      <c r="I302" s="258" t="s">
        <v>665</v>
      </c>
      <c r="J302" s="258" t="s">
        <v>681</v>
      </c>
      <c r="K302" s="259">
        <f>'LK 26'!F6</f>
        <v>68.2</v>
      </c>
      <c r="L302" s="259">
        <f>'LK 26'!G6</f>
        <v>70</v>
      </c>
      <c r="M302" s="259">
        <f>'LK 26'!H6</f>
        <v>70</v>
      </c>
      <c r="N302" s="259">
        <f>'LK 26'!I6</f>
        <v>36.9</v>
      </c>
      <c r="O302" s="260">
        <f t="shared" si="100"/>
        <v>70</v>
      </c>
      <c r="P302" s="260">
        <f t="shared" si="101"/>
        <v>245.1</v>
      </c>
      <c r="Q302" s="261">
        <f>'LK 26'!D6</f>
        <v>80</v>
      </c>
      <c r="R302" s="262">
        <f t="shared" si="103"/>
        <v>2.4300000000000002</v>
      </c>
    </row>
    <row r="303" spans="2:18" x14ac:dyDescent="0.25">
      <c r="B303" s="254">
        <v>295</v>
      </c>
      <c r="C303" s="267" t="s">
        <v>510</v>
      </c>
      <c r="D303" s="256" t="str">
        <f t="shared" si="102"/>
        <v>LK.26.5</v>
      </c>
      <c r="E303" s="256" t="s">
        <v>972</v>
      </c>
      <c r="F303" s="257">
        <v>4</v>
      </c>
      <c r="G303" s="305"/>
      <c r="H303" s="258" t="s">
        <v>664</v>
      </c>
      <c r="I303" s="258" t="s">
        <v>665</v>
      </c>
      <c r="J303" s="258" t="s">
        <v>681</v>
      </c>
      <c r="K303" s="259">
        <f>'LK 26'!F7</f>
        <v>68.2</v>
      </c>
      <c r="L303" s="259">
        <f>'LK 26'!G7</f>
        <v>70</v>
      </c>
      <c r="M303" s="259">
        <f>'LK 26'!H7</f>
        <v>70</v>
      </c>
      <c r="N303" s="259">
        <f>'LK 26'!I7</f>
        <v>36.9</v>
      </c>
      <c r="O303" s="260">
        <f t="shared" si="100"/>
        <v>70</v>
      </c>
      <c r="P303" s="260">
        <f t="shared" si="101"/>
        <v>245.1</v>
      </c>
      <c r="Q303" s="261">
        <f>'LK 26'!D7</f>
        <v>80</v>
      </c>
      <c r="R303" s="262">
        <f t="shared" si="103"/>
        <v>2.4300000000000002</v>
      </c>
    </row>
    <row r="304" spans="2:18" x14ac:dyDescent="0.25">
      <c r="B304" s="254">
        <v>296</v>
      </c>
      <c r="C304" s="267" t="s">
        <v>511</v>
      </c>
      <c r="D304" s="256" t="str">
        <f t="shared" si="102"/>
        <v>LK.26.6</v>
      </c>
      <c r="E304" s="256" t="s">
        <v>973</v>
      </c>
      <c r="F304" s="257">
        <v>4</v>
      </c>
      <c r="G304" s="305"/>
      <c r="H304" s="258" t="s">
        <v>664</v>
      </c>
      <c r="I304" s="258" t="s">
        <v>662</v>
      </c>
      <c r="J304" s="258" t="s">
        <v>681</v>
      </c>
      <c r="K304" s="259">
        <f>'LK 26'!F8</f>
        <v>68.2</v>
      </c>
      <c r="L304" s="259">
        <f>'LK 26'!G8</f>
        <v>70</v>
      </c>
      <c r="M304" s="259">
        <f>'LK 26'!H8</f>
        <v>70</v>
      </c>
      <c r="N304" s="259">
        <f>'LK 26'!I8</f>
        <v>41.5</v>
      </c>
      <c r="O304" s="260">
        <f t="shared" si="100"/>
        <v>70</v>
      </c>
      <c r="P304" s="260">
        <f t="shared" si="101"/>
        <v>249.7</v>
      </c>
      <c r="Q304" s="261">
        <f>'LK 26'!D8</f>
        <v>80</v>
      </c>
      <c r="R304" s="262">
        <f t="shared" si="103"/>
        <v>2.4300000000000002</v>
      </c>
    </row>
    <row r="305" spans="2:18" x14ac:dyDescent="0.25">
      <c r="B305" s="254">
        <v>297</v>
      </c>
      <c r="C305" s="267" t="s">
        <v>512</v>
      </c>
      <c r="D305" s="256" t="str">
        <f t="shared" si="102"/>
        <v>LK.26.7</v>
      </c>
      <c r="E305" s="256" t="s">
        <v>974</v>
      </c>
      <c r="F305" s="257">
        <v>4</v>
      </c>
      <c r="G305" s="305"/>
      <c r="H305" s="258" t="s">
        <v>661</v>
      </c>
      <c r="I305" s="258" t="s">
        <v>662</v>
      </c>
      <c r="J305" s="258" t="s">
        <v>681</v>
      </c>
      <c r="K305" s="259">
        <f>'LK 26'!F9</f>
        <v>68.400000000000006</v>
      </c>
      <c r="L305" s="259">
        <f>'LK 26'!G9</f>
        <v>70</v>
      </c>
      <c r="M305" s="259">
        <f>'LK 26'!H9</f>
        <v>70</v>
      </c>
      <c r="N305" s="259">
        <f>'LK 26'!I9</f>
        <v>36.799999999999997</v>
      </c>
      <c r="O305" s="260">
        <f t="shared" si="100"/>
        <v>70</v>
      </c>
      <c r="P305" s="260">
        <f t="shared" si="101"/>
        <v>245.2</v>
      </c>
      <c r="Q305" s="261">
        <f>'LK 26'!D9</f>
        <v>112</v>
      </c>
      <c r="R305" s="262">
        <f t="shared" si="103"/>
        <v>2.4300000000000002</v>
      </c>
    </row>
    <row r="306" spans="2:18" x14ac:dyDescent="0.25">
      <c r="B306" s="254">
        <v>298</v>
      </c>
      <c r="C306" s="267" t="s">
        <v>513</v>
      </c>
      <c r="D306" s="256" t="str">
        <f t="shared" si="102"/>
        <v>LK.26.8</v>
      </c>
      <c r="E306" s="256" t="s">
        <v>976</v>
      </c>
      <c r="F306" s="257">
        <v>4</v>
      </c>
      <c r="G306" s="305" t="s">
        <v>1129</v>
      </c>
      <c r="H306" s="258" t="s">
        <v>661</v>
      </c>
      <c r="I306" s="258" t="s">
        <v>662</v>
      </c>
      <c r="J306" s="258" t="s">
        <v>663</v>
      </c>
      <c r="K306" s="259">
        <f>'LK 26'!F10</f>
        <v>52.7</v>
      </c>
      <c r="L306" s="259">
        <f>'LK 26'!G10</f>
        <v>54</v>
      </c>
      <c r="M306" s="259">
        <f>'LK 26'!H10</f>
        <v>54</v>
      </c>
      <c r="N306" s="259">
        <f>'LK 26'!I10</f>
        <v>27.9</v>
      </c>
      <c r="O306" s="260">
        <f t="shared" si="100"/>
        <v>54</v>
      </c>
      <c r="P306" s="260">
        <f t="shared" si="101"/>
        <v>188.6</v>
      </c>
      <c r="Q306" s="261">
        <f>'LK 26'!D10</f>
        <v>91</v>
      </c>
      <c r="R306" s="262">
        <f t="shared" si="103"/>
        <v>2.4300000000000002</v>
      </c>
    </row>
    <row r="307" spans="2:18" x14ac:dyDescent="0.25">
      <c r="B307" s="254">
        <v>299</v>
      </c>
      <c r="C307" s="267" t="s">
        <v>514</v>
      </c>
      <c r="D307" s="256" t="str">
        <f t="shared" si="102"/>
        <v>LK.26.9</v>
      </c>
      <c r="E307" s="256" t="s">
        <v>978</v>
      </c>
      <c r="F307" s="257">
        <v>4</v>
      </c>
      <c r="G307" s="305"/>
      <c r="H307" s="258" t="s">
        <v>664</v>
      </c>
      <c r="I307" s="258" t="s">
        <v>665</v>
      </c>
      <c r="J307" s="258" t="s">
        <v>663</v>
      </c>
      <c r="K307" s="259">
        <f>'LK 26'!F11</f>
        <v>52.4</v>
      </c>
      <c r="L307" s="259">
        <f>'LK 26'!G11</f>
        <v>54</v>
      </c>
      <c r="M307" s="259">
        <f>'LK 26'!H11</f>
        <v>54</v>
      </c>
      <c r="N307" s="259">
        <f>'LK 26'!I11</f>
        <v>32.1</v>
      </c>
      <c r="O307" s="260">
        <f t="shared" si="100"/>
        <v>54</v>
      </c>
      <c r="P307" s="260">
        <f t="shared" si="101"/>
        <v>192.5</v>
      </c>
      <c r="Q307" s="261">
        <f>'LK 26'!D11</f>
        <v>63</v>
      </c>
      <c r="R307" s="262">
        <f t="shared" si="103"/>
        <v>2.4300000000000002</v>
      </c>
    </row>
    <row r="308" spans="2:18" x14ac:dyDescent="0.25">
      <c r="B308" s="254">
        <v>300</v>
      </c>
      <c r="C308" s="267" t="s">
        <v>515</v>
      </c>
      <c r="D308" s="256" t="str">
        <f t="shared" si="102"/>
        <v>LK.26.10</v>
      </c>
      <c r="E308" s="256" t="s">
        <v>979</v>
      </c>
      <c r="F308" s="257">
        <v>4</v>
      </c>
      <c r="G308" s="305"/>
      <c r="H308" s="258" t="s">
        <v>664</v>
      </c>
      <c r="I308" s="258" t="s">
        <v>665</v>
      </c>
      <c r="J308" s="258" t="s">
        <v>663</v>
      </c>
      <c r="K308" s="259">
        <f>'LK 26'!F12</f>
        <v>52.4</v>
      </c>
      <c r="L308" s="259">
        <f>'LK 26'!G12</f>
        <v>54</v>
      </c>
      <c r="M308" s="259">
        <f>'LK 26'!H12</f>
        <v>54</v>
      </c>
      <c r="N308" s="259">
        <f>'LK 26'!I12</f>
        <v>32.1</v>
      </c>
      <c r="O308" s="260">
        <f t="shared" si="100"/>
        <v>54</v>
      </c>
      <c r="P308" s="260">
        <f t="shared" si="101"/>
        <v>192.5</v>
      </c>
      <c r="Q308" s="261">
        <f>'LK 26'!D12</f>
        <v>63</v>
      </c>
      <c r="R308" s="262">
        <f t="shared" si="103"/>
        <v>2.4300000000000002</v>
      </c>
    </row>
    <row r="309" spans="2:18" x14ac:dyDescent="0.25">
      <c r="B309" s="254">
        <v>301</v>
      </c>
      <c r="C309" s="267" t="s">
        <v>516</v>
      </c>
      <c r="D309" s="256" t="str">
        <f t="shared" si="102"/>
        <v>LK.26.11</v>
      </c>
      <c r="E309" s="256" t="s">
        <v>980</v>
      </c>
      <c r="F309" s="257">
        <v>4</v>
      </c>
      <c r="G309" s="305"/>
      <c r="H309" s="258" t="s">
        <v>664</v>
      </c>
      <c r="I309" s="258" t="s">
        <v>662</v>
      </c>
      <c r="J309" s="258" t="s">
        <v>663</v>
      </c>
      <c r="K309" s="259">
        <f>'LK 26'!F13</f>
        <v>52.4</v>
      </c>
      <c r="L309" s="259">
        <f>'LK 26'!G13</f>
        <v>54</v>
      </c>
      <c r="M309" s="259">
        <f>'LK 26'!H13</f>
        <v>54</v>
      </c>
      <c r="N309" s="259">
        <f>'LK 26'!I13</f>
        <v>28</v>
      </c>
      <c r="O309" s="260">
        <f t="shared" si="100"/>
        <v>54</v>
      </c>
      <c r="P309" s="260">
        <f t="shared" si="101"/>
        <v>188.4</v>
      </c>
      <c r="Q309" s="261">
        <f>'LK 26'!D13</f>
        <v>63</v>
      </c>
      <c r="R309" s="262">
        <f t="shared" si="103"/>
        <v>2.4300000000000002</v>
      </c>
    </row>
    <row r="310" spans="2:18" x14ac:dyDescent="0.25">
      <c r="B310" s="254">
        <v>302</v>
      </c>
      <c r="C310" s="267" t="s">
        <v>517</v>
      </c>
      <c r="D310" s="256" t="str">
        <f t="shared" si="102"/>
        <v>LK.26.12</v>
      </c>
      <c r="E310" s="256" t="s">
        <v>981</v>
      </c>
      <c r="F310" s="257">
        <v>4</v>
      </c>
      <c r="G310" s="305"/>
      <c r="H310" s="258" t="s">
        <v>664</v>
      </c>
      <c r="I310" s="258" t="s">
        <v>683</v>
      </c>
      <c r="J310" s="258" t="s">
        <v>663</v>
      </c>
      <c r="K310" s="259">
        <f>'LK 26'!F14</f>
        <v>52.4</v>
      </c>
      <c r="L310" s="259">
        <f>'LK 26'!G14</f>
        <v>54</v>
      </c>
      <c r="M310" s="259">
        <f>'LK 26'!H14</f>
        <v>54</v>
      </c>
      <c r="N310" s="259">
        <f>'LK 26'!I14</f>
        <v>28</v>
      </c>
      <c r="O310" s="260">
        <f t="shared" si="100"/>
        <v>54</v>
      </c>
      <c r="P310" s="260">
        <f t="shared" si="101"/>
        <v>188.4</v>
      </c>
      <c r="Q310" s="261">
        <f>'LK 26'!D14</f>
        <v>63</v>
      </c>
      <c r="R310" s="262">
        <f t="shared" si="103"/>
        <v>2.4300000000000002</v>
      </c>
    </row>
    <row r="311" spans="2:18" x14ac:dyDescent="0.25">
      <c r="B311" s="254">
        <v>303</v>
      </c>
      <c r="C311" s="267" t="s">
        <v>518</v>
      </c>
      <c r="D311" s="256" t="str">
        <f t="shared" si="102"/>
        <v>LK.26.13</v>
      </c>
      <c r="E311" s="256" t="s">
        <v>982</v>
      </c>
      <c r="F311" s="257">
        <v>4</v>
      </c>
      <c r="G311" s="305"/>
      <c r="H311" s="258" t="s">
        <v>664</v>
      </c>
      <c r="I311" s="258" t="s">
        <v>842</v>
      </c>
      <c r="J311" s="258" t="s">
        <v>663</v>
      </c>
      <c r="K311" s="259">
        <f>'LK 26'!F15</f>
        <v>52.4</v>
      </c>
      <c r="L311" s="259">
        <f>'LK 26'!G15</f>
        <v>54</v>
      </c>
      <c r="M311" s="259">
        <f>'LK 26'!H15</f>
        <v>54</v>
      </c>
      <c r="N311" s="259">
        <f>'LK 26'!I15</f>
        <v>32.1</v>
      </c>
      <c r="O311" s="260">
        <f t="shared" si="100"/>
        <v>54</v>
      </c>
      <c r="P311" s="260">
        <f t="shared" si="101"/>
        <v>192.5</v>
      </c>
      <c r="Q311" s="261">
        <f>'LK 26'!D15</f>
        <v>63</v>
      </c>
      <c r="R311" s="262">
        <f t="shared" si="103"/>
        <v>2.4300000000000002</v>
      </c>
    </row>
    <row r="312" spans="2:18" x14ac:dyDescent="0.25">
      <c r="B312" s="254">
        <v>304</v>
      </c>
      <c r="C312" s="267" t="s">
        <v>519</v>
      </c>
      <c r="D312" s="256" t="str">
        <f t="shared" si="102"/>
        <v>LK.26.14</v>
      </c>
      <c r="E312" s="256" t="s">
        <v>983</v>
      </c>
      <c r="F312" s="257">
        <v>4</v>
      </c>
      <c r="G312" s="305"/>
      <c r="H312" s="258" t="s">
        <v>664</v>
      </c>
      <c r="I312" s="258" t="s">
        <v>856</v>
      </c>
      <c r="J312" s="258" t="s">
        <v>663</v>
      </c>
      <c r="K312" s="259">
        <f>'LK 26'!F16</f>
        <v>52.4</v>
      </c>
      <c r="L312" s="259">
        <f>'LK 26'!G16</f>
        <v>54</v>
      </c>
      <c r="M312" s="259">
        <f>'LK 26'!H16</f>
        <v>54</v>
      </c>
      <c r="N312" s="259">
        <f>'LK 26'!I16</f>
        <v>32.1</v>
      </c>
      <c r="O312" s="260">
        <f t="shared" si="100"/>
        <v>54</v>
      </c>
      <c r="P312" s="260">
        <f t="shared" si="101"/>
        <v>192.5</v>
      </c>
      <c r="Q312" s="261">
        <f>'LK 26'!D16</f>
        <v>63</v>
      </c>
      <c r="R312" s="262">
        <f t="shared" si="103"/>
        <v>2.4300000000000002</v>
      </c>
    </row>
    <row r="313" spans="2:18" x14ac:dyDescent="0.25">
      <c r="B313" s="254">
        <v>305</v>
      </c>
      <c r="C313" s="267" t="s">
        <v>520</v>
      </c>
      <c r="D313" s="256" t="str">
        <f t="shared" si="102"/>
        <v>LK.26.15</v>
      </c>
      <c r="E313" s="256" t="s">
        <v>984</v>
      </c>
      <c r="F313" s="257">
        <v>4</v>
      </c>
      <c r="G313" s="305"/>
      <c r="H313" s="258" t="s">
        <v>661</v>
      </c>
      <c r="I313" s="258" t="s">
        <v>662</v>
      </c>
      <c r="J313" s="258" t="s">
        <v>663</v>
      </c>
      <c r="K313" s="259">
        <f>'LK 26'!F17</f>
        <v>79</v>
      </c>
      <c r="L313" s="259">
        <f>'LK 26'!G17</f>
        <v>85.3</v>
      </c>
      <c r="M313" s="259">
        <f>'LK 26'!H17</f>
        <v>85.3</v>
      </c>
      <c r="N313" s="259">
        <f>'LK 26'!I17</f>
        <v>54.4</v>
      </c>
      <c r="O313" s="260">
        <f t="shared" si="100"/>
        <v>85.3</v>
      </c>
      <c r="P313" s="260">
        <f t="shared" si="101"/>
        <v>304</v>
      </c>
      <c r="Q313" s="261">
        <f>'LK 26'!D17</f>
        <v>102.49000000000001</v>
      </c>
      <c r="R313" s="262">
        <f t="shared" si="103"/>
        <v>2.4300000000000002</v>
      </c>
    </row>
    <row r="314" spans="2:18" x14ac:dyDescent="0.25">
      <c r="B314" s="254">
        <v>306</v>
      </c>
      <c r="C314" s="267" t="s">
        <v>521</v>
      </c>
      <c r="D314" s="256" t="str">
        <f>+C314</f>
        <v>LK.27.1</v>
      </c>
      <c r="E314" s="256" t="s">
        <v>987</v>
      </c>
      <c r="F314" s="257">
        <v>4</v>
      </c>
      <c r="G314" s="305" t="s">
        <v>1130</v>
      </c>
      <c r="H314" s="258" t="s">
        <v>661</v>
      </c>
      <c r="I314" s="258" t="s">
        <v>662</v>
      </c>
      <c r="J314" s="258" t="s">
        <v>681</v>
      </c>
      <c r="K314" s="259">
        <f>'LK 27'!F3</f>
        <v>74.546725370000004</v>
      </c>
      <c r="L314" s="259">
        <f>'LK 27'!G3</f>
        <v>80.5</v>
      </c>
      <c r="M314" s="259">
        <f>'LK 27'!H3</f>
        <v>80.5</v>
      </c>
      <c r="N314" s="259">
        <f>'LK 27'!I3</f>
        <v>53.342053559999997</v>
      </c>
      <c r="O314" s="260">
        <f t="shared" ref="O314:O331" si="104">+MAX(K314:N314)</f>
        <v>80.5</v>
      </c>
      <c r="P314" s="260">
        <f t="shared" ref="P314:P331" si="105">+SUM(K314:N314)</f>
        <v>288.88877893</v>
      </c>
      <c r="Q314" s="261">
        <f>'LK 27'!D3</f>
        <v>97.636363636363626</v>
      </c>
      <c r="R314" s="262">
        <f>0.81*3</f>
        <v>2.4300000000000002</v>
      </c>
    </row>
    <row r="315" spans="2:18" x14ac:dyDescent="0.25">
      <c r="B315" s="254">
        <v>307</v>
      </c>
      <c r="C315" s="267" t="s">
        <v>522</v>
      </c>
      <c r="D315" s="256" t="str">
        <f t="shared" ref="D315:D331" si="106">+C315</f>
        <v>LK.27.2</v>
      </c>
      <c r="E315" s="256" t="s">
        <v>988</v>
      </c>
      <c r="F315" s="257">
        <v>4</v>
      </c>
      <c r="G315" s="305"/>
      <c r="H315" s="258" t="s">
        <v>664</v>
      </c>
      <c r="I315" s="258" t="s">
        <v>665</v>
      </c>
      <c r="J315" s="258" t="s">
        <v>681</v>
      </c>
      <c r="K315" s="259">
        <f>'LK 27'!F4</f>
        <v>43.445599999999999</v>
      </c>
      <c r="L315" s="259">
        <f>'LK 27'!G4</f>
        <v>45</v>
      </c>
      <c r="M315" s="259">
        <f>'LK 27'!H4</f>
        <v>45</v>
      </c>
      <c r="N315" s="259">
        <f>'LK 27'!I4</f>
        <v>30.892499999999998</v>
      </c>
      <c r="O315" s="260">
        <f t="shared" si="104"/>
        <v>45</v>
      </c>
      <c r="P315" s="260">
        <f t="shared" si="105"/>
        <v>164.3381</v>
      </c>
      <c r="Q315" s="261">
        <f>'LK 27'!D4</f>
        <v>54</v>
      </c>
      <c r="R315" s="262">
        <f t="shared" ref="R315:R331" si="107">0.81*3</f>
        <v>2.4300000000000002</v>
      </c>
    </row>
    <row r="316" spans="2:18" x14ac:dyDescent="0.25">
      <c r="B316" s="254">
        <v>308</v>
      </c>
      <c r="C316" s="267" t="s">
        <v>523</v>
      </c>
      <c r="D316" s="256" t="str">
        <f t="shared" si="106"/>
        <v>LK.27.3</v>
      </c>
      <c r="E316" s="256" t="s">
        <v>989</v>
      </c>
      <c r="F316" s="257">
        <v>4</v>
      </c>
      <c r="G316" s="305"/>
      <c r="H316" s="258" t="s">
        <v>664</v>
      </c>
      <c r="I316" s="258" t="s">
        <v>665</v>
      </c>
      <c r="J316" s="258" t="s">
        <v>681</v>
      </c>
      <c r="K316" s="259">
        <f>'LK 27'!F5</f>
        <v>43.445599999999999</v>
      </c>
      <c r="L316" s="259">
        <f>'LK 27'!G5</f>
        <v>45</v>
      </c>
      <c r="M316" s="259">
        <f>'LK 27'!H5</f>
        <v>45</v>
      </c>
      <c r="N316" s="259">
        <f>'LK 27'!I5</f>
        <v>30.892499999999998</v>
      </c>
      <c r="O316" s="260">
        <f t="shared" si="104"/>
        <v>45</v>
      </c>
      <c r="P316" s="260">
        <f t="shared" si="105"/>
        <v>164.3381</v>
      </c>
      <c r="Q316" s="261">
        <f>'LK 27'!D5</f>
        <v>54</v>
      </c>
      <c r="R316" s="262">
        <f t="shared" si="107"/>
        <v>2.4300000000000002</v>
      </c>
    </row>
    <row r="317" spans="2:18" x14ac:dyDescent="0.25">
      <c r="B317" s="254">
        <v>309</v>
      </c>
      <c r="C317" s="267" t="s">
        <v>524</v>
      </c>
      <c r="D317" s="256" t="str">
        <f t="shared" si="106"/>
        <v>LK.27.4</v>
      </c>
      <c r="E317" s="256" t="s">
        <v>990</v>
      </c>
      <c r="F317" s="257">
        <v>4</v>
      </c>
      <c r="G317" s="305"/>
      <c r="H317" s="258" t="s">
        <v>664</v>
      </c>
      <c r="I317" s="258" t="s">
        <v>665</v>
      </c>
      <c r="J317" s="258" t="s">
        <v>681</v>
      </c>
      <c r="K317" s="259">
        <f>'LK 27'!F6</f>
        <v>43.445599999999999</v>
      </c>
      <c r="L317" s="259">
        <f>'LK 27'!G6</f>
        <v>45</v>
      </c>
      <c r="M317" s="259">
        <f>'LK 27'!H6</f>
        <v>45</v>
      </c>
      <c r="N317" s="259">
        <f>'LK 27'!I6</f>
        <v>26.812249999999999</v>
      </c>
      <c r="O317" s="260">
        <f t="shared" si="104"/>
        <v>45</v>
      </c>
      <c r="P317" s="260">
        <f t="shared" si="105"/>
        <v>160.25785000000002</v>
      </c>
      <c r="Q317" s="261">
        <f>'LK 27'!D6</f>
        <v>54</v>
      </c>
      <c r="R317" s="262">
        <f t="shared" si="107"/>
        <v>2.4300000000000002</v>
      </c>
    </row>
    <row r="318" spans="2:18" x14ac:dyDescent="0.25">
      <c r="B318" s="254">
        <v>310</v>
      </c>
      <c r="C318" s="267" t="s">
        <v>525</v>
      </c>
      <c r="D318" s="256" t="str">
        <f t="shared" si="106"/>
        <v>LK.27.5</v>
      </c>
      <c r="E318" s="256" t="s">
        <v>977</v>
      </c>
      <c r="F318" s="257">
        <v>4</v>
      </c>
      <c r="G318" s="305"/>
      <c r="H318" s="258" t="s">
        <v>664</v>
      </c>
      <c r="I318" s="258" t="s">
        <v>665</v>
      </c>
      <c r="J318" s="258" t="s">
        <v>681</v>
      </c>
      <c r="K318" s="259">
        <f>'LK 27'!F7</f>
        <v>43.445599999999999</v>
      </c>
      <c r="L318" s="259">
        <f>'LK 27'!G7</f>
        <v>45</v>
      </c>
      <c r="M318" s="259">
        <f>'LK 27'!H7</f>
        <v>45</v>
      </c>
      <c r="N318" s="259">
        <f>'LK 27'!I7</f>
        <v>26.812249999999999</v>
      </c>
      <c r="O318" s="260">
        <f t="shared" si="104"/>
        <v>45</v>
      </c>
      <c r="P318" s="260">
        <f t="shared" si="105"/>
        <v>160.25785000000002</v>
      </c>
      <c r="Q318" s="261">
        <f>'LK 27'!D7</f>
        <v>54</v>
      </c>
      <c r="R318" s="262">
        <f t="shared" si="107"/>
        <v>2.4300000000000002</v>
      </c>
    </row>
    <row r="319" spans="2:18" x14ac:dyDescent="0.25">
      <c r="B319" s="254">
        <v>311</v>
      </c>
      <c r="C319" s="267" t="s">
        <v>526</v>
      </c>
      <c r="D319" s="256" t="str">
        <f t="shared" si="106"/>
        <v>LK.27.6</v>
      </c>
      <c r="E319" s="256" t="s">
        <v>991</v>
      </c>
      <c r="F319" s="257">
        <v>4</v>
      </c>
      <c r="G319" s="305"/>
      <c r="H319" s="258" t="s">
        <v>664</v>
      </c>
      <c r="I319" s="258" t="s">
        <v>662</v>
      </c>
      <c r="J319" s="258" t="s">
        <v>681</v>
      </c>
      <c r="K319" s="259">
        <f>'LK 27'!F8</f>
        <v>43.445599999999999</v>
      </c>
      <c r="L319" s="259">
        <f>'LK 27'!G8</f>
        <v>45</v>
      </c>
      <c r="M319" s="259">
        <f>'LK 27'!H8</f>
        <v>45</v>
      </c>
      <c r="N319" s="259">
        <f>'LK 27'!I8</f>
        <v>30.892499999999998</v>
      </c>
      <c r="O319" s="260">
        <f t="shared" si="104"/>
        <v>45</v>
      </c>
      <c r="P319" s="260">
        <f t="shared" si="105"/>
        <v>164.3381</v>
      </c>
      <c r="Q319" s="261">
        <f>'LK 27'!D8</f>
        <v>54</v>
      </c>
      <c r="R319" s="262">
        <f t="shared" si="107"/>
        <v>2.4300000000000002</v>
      </c>
    </row>
    <row r="320" spans="2:18" x14ac:dyDescent="0.25">
      <c r="B320" s="254">
        <v>312</v>
      </c>
      <c r="C320" s="267" t="s">
        <v>527</v>
      </c>
      <c r="D320" s="256" t="str">
        <f t="shared" si="106"/>
        <v>LK.27.7</v>
      </c>
      <c r="E320" s="256" t="s">
        <v>992</v>
      </c>
      <c r="F320" s="257">
        <v>4</v>
      </c>
      <c r="G320" s="305"/>
      <c r="H320" s="258" t="s">
        <v>664</v>
      </c>
      <c r="I320" s="258" t="s">
        <v>683</v>
      </c>
      <c r="J320" s="258" t="s">
        <v>681</v>
      </c>
      <c r="K320" s="259">
        <f>'LK 27'!F9</f>
        <v>43.445599999999999</v>
      </c>
      <c r="L320" s="259">
        <f>'LK 27'!G9</f>
        <v>45</v>
      </c>
      <c r="M320" s="259">
        <f>'LK 27'!H9</f>
        <v>45</v>
      </c>
      <c r="N320" s="259">
        <f>'LK 27'!I9</f>
        <v>30.892499999999998</v>
      </c>
      <c r="O320" s="260">
        <f t="shared" si="104"/>
        <v>45</v>
      </c>
      <c r="P320" s="260">
        <f t="shared" si="105"/>
        <v>164.3381</v>
      </c>
      <c r="Q320" s="261">
        <f>'LK 27'!D9</f>
        <v>54</v>
      </c>
      <c r="R320" s="262">
        <f t="shared" si="107"/>
        <v>2.4300000000000002</v>
      </c>
    </row>
    <row r="321" spans="2:18" x14ac:dyDescent="0.25">
      <c r="B321" s="254">
        <v>313</v>
      </c>
      <c r="C321" s="267" t="s">
        <v>528</v>
      </c>
      <c r="D321" s="256" t="str">
        <f t="shared" si="106"/>
        <v>LK.27.8</v>
      </c>
      <c r="E321" s="256" t="s">
        <v>993</v>
      </c>
      <c r="F321" s="257">
        <v>4</v>
      </c>
      <c r="G321" s="305"/>
      <c r="H321" s="258" t="s">
        <v>664</v>
      </c>
      <c r="I321" s="258" t="s">
        <v>842</v>
      </c>
      <c r="J321" s="258" t="s">
        <v>681</v>
      </c>
      <c r="K321" s="259">
        <f>'LK 27'!F10</f>
        <v>43.445599999999999</v>
      </c>
      <c r="L321" s="259">
        <f>'LK 27'!G10</f>
        <v>45</v>
      </c>
      <c r="M321" s="259">
        <f>'LK 27'!H10</f>
        <v>45</v>
      </c>
      <c r="N321" s="259">
        <f>'LK 27'!I10</f>
        <v>26.812249999999999</v>
      </c>
      <c r="O321" s="260">
        <f t="shared" si="104"/>
        <v>45</v>
      </c>
      <c r="P321" s="260">
        <f t="shared" si="105"/>
        <v>160.25785000000002</v>
      </c>
      <c r="Q321" s="261">
        <f>'LK 27'!D10</f>
        <v>54</v>
      </c>
      <c r="R321" s="262">
        <f t="shared" si="107"/>
        <v>2.4300000000000002</v>
      </c>
    </row>
    <row r="322" spans="2:18" x14ac:dyDescent="0.25">
      <c r="B322" s="254">
        <v>314</v>
      </c>
      <c r="C322" s="267" t="s">
        <v>529</v>
      </c>
      <c r="D322" s="256" t="str">
        <f t="shared" si="106"/>
        <v>LK.27.9</v>
      </c>
      <c r="E322" s="256" t="s">
        <v>994</v>
      </c>
      <c r="F322" s="257">
        <v>4</v>
      </c>
      <c r="G322" s="305"/>
      <c r="H322" s="258" t="s">
        <v>661</v>
      </c>
      <c r="I322" s="258" t="s">
        <v>662</v>
      </c>
      <c r="J322" s="258" t="s">
        <v>681</v>
      </c>
      <c r="K322" s="259">
        <f>'LK 27'!F11</f>
        <v>43.66675</v>
      </c>
      <c r="L322" s="259">
        <f>'LK 27'!G11</f>
        <v>45</v>
      </c>
      <c r="M322" s="259">
        <f>'LK 27'!H11</f>
        <v>45</v>
      </c>
      <c r="N322" s="259">
        <f>'LK 27'!I11</f>
        <v>26.6175</v>
      </c>
      <c r="O322" s="260">
        <f t="shared" si="104"/>
        <v>45</v>
      </c>
      <c r="P322" s="260">
        <f t="shared" si="105"/>
        <v>160.28425000000001</v>
      </c>
      <c r="Q322" s="261">
        <f>'LK 27'!D11</f>
        <v>78</v>
      </c>
      <c r="R322" s="262">
        <f t="shared" si="107"/>
        <v>2.4300000000000002</v>
      </c>
    </row>
    <row r="323" spans="2:18" x14ac:dyDescent="0.25">
      <c r="B323" s="254">
        <v>315</v>
      </c>
      <c r="C323" s="267" t="s">
        <v>530</v>
      </c>
      <c r="D323" s="256" t="str">
        <f t="shared" si="106"/>
        <v>LK.27.10</v>
      </c>
      <c r="E323" s="256" t="s">
        <v>995</v>
      </c>
      <c r="F323" s="257">
        <v>4</v>
      </c>
      <c r="G323" s="305" t="s">
        <v>1131</v>
      </c>
      <c r="H323" s="258" t="s">
        <v>661</v>
      </c>
      <c r="I323" s="258" t="s">
        <v>662</v>
      </c>
      <c r="J323" s="258" t="s">
        <v>663</v>
      </c>
      <c r="K323" s="259">
        <f>'LK 27'!F12</f>
        <v>39.616750000000003</v>
      </c>
      <c r="L323" s="259">
        <f>'LK 27'!G12</f>
        <v>40.950000000000003</v>
      </c>
      <c r="M323" s="259">
        <f>'LK 27'!H12</f>
        <v>40.950000000000003</v>
      </c>
      <c r="N323" s="259">
        <f>'LK 27'!I12</f>
        <v>30.01696316</v>
      </c>
      <c r="O323" s="260">
        <f t="shared" si="104"/>
        <v>40.950000000000003</v>
      </c>
      <c r="P323" s="260">
        <f t="shared" si="105"/>
        <v>151.53371316000002</v>
      </c>
      <c r="Q323" s="261">
        <f>'LK 27'!D12</f>
        <v>72.149999999999991</v>
      </c>
      <c r="R323" s="262">
        <f t="shared" si="107"/>
        <v>2.4300000000000002</v>
      </c>
    </row>
    <row r="324" spans="2:18" x14ac:dyDescent="0.25">
      <c r="B324" s="254">
        <v>316</v>
      </c>
      <c r="C324" s="267" t="s">
        <v>531</v>
      </c>
      <c r="D324" s="256" t="str">
        <f t="shared" si="106"/>
        <v>LK.27.11</v>
      </c>
      <c r="E324" s="256" t="s">
        <v>996</v>
      </c>
      <c r="F324" s="257">
        <v>4</v>
      </c>
      <c r="G324" s="305"/>
      <c r="H324" s="258" t="s">
        <v>664</v>
      </c>
      <c r="I324" s="258" t="s">
        <v>665</v>
      </c>
      <c r="J324" s="258" t="s">
        <v>663</v>
      </c>
      <c r="K324" s="259">
        <f>'LK 27'!F13</f>
        <v>39.395600000000002</v>
      </c>
      <c r="L324" s="259">
        <f>'LK 27'!G13</f>
        <v>40.950000000000003</v>
      </c>
      <c r="M324" s="259">
        <f>'LK 27'!H13</f>
        <v>40.950000000000003</v>
      </c>
      <c r="N324" s="259">
        <f>'LK 27'!I13</f>
        <v>30.211713159999999</v>
      </c>
      <c r="O324" s="260">
        <f t="shared" si="104"/>
        <v>40.950000000000003</v>
      </c>
      <c r="P324" s="260">
        <f t="shared" si="105"/>
        <v>151.50731316</v>
      </c>
      <c r="Q324" s="261">
        <f>'LK 27'!D13</f>
        <v>49.949999999999996</v>
      </c>
      <c r="R324" s="262">
        <f t="shared" si="107"/>
        <v>2.4300000000000002</v>
      </c>
    </row>
    <row r="325" spans="2:18" x14ac:dyDescent="0.25">
      <c r="B325" s="254">
        <v>317</v>
      </c>
      <c r="C325" s="267" t="s">
        <v>532</v>
      </c>
      <c r="D325" s="256" t="str">
        <f t="shared" si="106"/>
        <v>LK.27.12</v>
      </c>
      <c r="E325" s="256" t="s">
        <v>997</v>
      </c>
      <c r="F325" s="257">
        <v>4</v>
      </c>
      <c r="G325" s="305"/>
      <c r="H325" s="258" t="s">
        <v>664</v>
      </c>
      <c r="I325" s="258" t="s">
        <v>665</v>
      </c>
      <c r="J325" s="258" t="s">
        <v>663</v>
      </c>
      <c r="K325" s="259">
        <f>'LK 27'!F14</f>
        <v>39.395600000000002</v>
      </c>
      <c r="L325" s="259">
        <f>'LK 27'!G14</f>
        <v>40.950000000000003</v>
      </c>
      <c r="M325" s="259">
        <f>'LK 27'!H14</f>
        <v>40.950000000000003</v>
      </c>
      <c r="N325" s="259">
        <f>'LK 27'!I14</f>
        <v>25.89559581</v>
      </c>
      <c r="O325" s="260">
        <f t="shared" si="104"/>
        <v>40.950000000000003</v>
      </c>
      <c r="P325" s="260">
        <f t="shared" si="105"/>
        <v>147.19119581000001</v>
      </c>
      <c r="Q325" s="261">
        <f>'LK 27'!D14</f>
        <v>49.949999999999996</v>
      </c>
      <c r="R325" s="262">
        <f t="shared" si="107"/>
        <v>2.4300000000000002</v>
      </c>
    </row>
    <row r="326" spans="2:18" x14ac:dyDescent="0.25">
      <c r="B326" s="254">
        <v>318</v>
      </c>
      <c r="C326" s="267" t="s">
        <v>533</v>
      </c>
      <c r="D326" s="256" t="str">
        <f t="shared" si="106"/>
        <v>LK.27.13</v>
      </c>
      <c r="E326" s="256" t="s">
        <v>998</v>
      </c>
      <c r="F326" s="257">
        <v>4</v>
      </c>
      <c r="G326" s="305"/>
      <c r="H326" s="258" t="s">
        <v>664</v>
      </c>
      <c r="I326" s="258" t="s">
        <v>662</v>
      </c>
      <c r="J326" s="258" t="s">
        <v>663</v>
      </c>
      <c r="K326" s="259">
        <f>'LK 27'!F15</f>
        <v>39.395600000000002</v>
      </c>
      <c r="L326" s="259">
        <f>'LK 27'!G15</f>
        <v>40.950000000000003</v>
      </c>
      <c r="M326" s="259">
        <f>'LK 27'!H15</f>
        <v>40.950000000000003</v>
      </c>
      <c r="N326" s="259">
        <f>'LK 27'!I15</f>
        <v>25.89555</v>
      </c>
      <c r="O326" s="260">
        <f t="shared" si="104"/>
        <v>40.950000000000003</v>
      </c>
      <c r="P326" s="260">
        <f t="shared" si="105"/>
        <v>147.19114999999999</v>
      </c>
      <c r="Q326" s="261">
        <f>'LK 27'!D15</f>
        <v>49.949999999999996</v>
      </c>
      <c r="R326" s="262">
        <f t="shared" si="107"/>
        <v>2.4300000000000002</v>
      </c>
    </row>
    <row r="327" spans="2:18" x14ac:dyDescent="0.25">
      <c r="B327" s="254">
        <v>319</v>
      </c>
      <c r="C327" s="267" t="s">
        <v>534</v>
      </c>
      <c r="D327" s="256" t="str">
        <f t="shared" si="106"/>
        <v>LK.27.14</v>
      </c>
      <c r="E327" s="256" t="s">
        <v>1000</v>
      </c>
      <c r="F327" s="257">
        <v>4</v>
      </c>
      <c r="G327" s="305"/>
      <c r="H327" s="258" t="s">
        <v>664</v>
      </c>
      <c r="I327" s="258" t="s">
        <v>683</v>
      </c>
      <c r="J327" s="258" t="s">
        <v>663</v>
      </c>
      <c r="K327" s="259">
        <f>'LK 27'!F16</f>
        <v>39.395600000000002</v>
      </c>
      <c r="L327" s="259">
        <f>'LK 27'!G16</f>
        <v>40.950000000000003</v>
      </c>
      <c r="M327" s="259">
        <f>'LK 27'!H16</f>
        <v>40.950000000000003</v>
      </c>
      <c r="N327" s="259">
        <f>'LK 27'!I16</f>
        <v>30.20975</v>
      </c>
      <c r="O327" s="260">
        <f t="shared" si="104"/>
        <v>40.950000000000003</v>
      </c>
      <c r="P327" s="260">
        <f t="shared" si="105"/>
        <v>151.50535000000002</v>
      </c>
      <c r="Q327" s="261">
        <f>'LK 27'!D16</f>
        <v>49.949999999999996</v>
      </c>
      <c r="R327" s="262">
        <f t="shared" si="107"/>
        <v>2.4300000000000002</v>
      </c>
    </row>
    <row r="328" spans="2:18" x14ac:dyDescent="0.25">
      <c r="B328" s="254">
        <v>320</v>
      </c>
      <c r="C328" s="267" t="s">
        <v>535</v>
      </c>
      <c r="D328" s="256" t="str">
        <f t="shared" si="106"/>
        <v>LK.27.15</v>
      </c>
      <c r="E328" s="256" t="s">
        <v>1001</v>
      </c>
      <c r="F328" s="257">
        <v>4</v>
      </c>
      <c r="G328" s="305"/>
      <c r="H328" s="258" t="s">
        <v>664</v>
      </c>
      <c r="I328" s="258" t="s">
        <v>842</v>
      </c>
      <c r="J328" s="258" t="s">
        <v>663</v>
      </c>
      <c r="K328" s="259">
        <f>'LK 27'!F17</f>
        <v>39.395600000000002</v>
      </c>
      <c r="L328" s="259">
        <f>'LK 27'!G17</f>
        <v>40.950000000000003</v>
      </c>
      <c r="M328" s="259">
        <f>'LK 27'!H17</f>
        <v>40.950000000000003</v>
      </c>
      <c r="N328" s="259">
        <f>'LK 27'!I17</f>
        <v>30.20975</v>
      </c>
      <c r="O328" s="260">
        <f t="shared" si="104"/>
        <v>40.950000000000003</v>
      </c>
      <c r="P328" s="260">
        <f t="shared" si="105"/>
        <v>151.50535000000002</v>
      </c>
      <c r="Q328" s="261">
        <f>'LK 27'!D17</f>
        <v>49.949999999999996</v>
      </c>
      <c r="R328" s="262">
        <f t="shared" si="107"/>
        <v>2.4300000000000002</v>
      </c>
    </row>
    <row r="329" spans="2:18" x14ac:dyDescent="0.25">
      <c r="B329" s="254">
        <v>321</v>
      </c>
      <c r="C329" s="267" t="s">
        <v>536</v>
      </c>
      <c r="D329" s="256" t="str">
        <f t="shared" si="106"/>
        <v>LK.27.16</v>
      </c>
      <c r="E329" s="256" t="s">
        <v>1002</v>
      </c>
      <c r="F329" s="257">
        <v>4</v>
      </c>
      <c r="G329" s="305"/>
      <c r="H329" s="258" t="s">
        <v>664</v>
      </c>
      <c r="I329" s="258" t="s">
        <v>856</v>
      </c>
      <c r="J329" s="258" t="s">
        <v>663</v>
      </c>
      <c r="K329" s="259">
        <f>'LK 27'!F18</f>
        <v>39.395600000000002</v>
      </c>
      <c r="L329" s="259">
        <f>'LK 27'!G18</f>
        <v>40.950000000000003</v>
      </c>
      <c r="M329" s="259">
        <f>'LK 27'!H18</f>
        <v>40.950000000000003</v>
      </c>
      <c r="N329" s="259">
        <f>'LK 27'!I18</f>
        <v>25.89555</v>
      </c>
      <c r="O329" s="260">
        <f t="shared" si="104"/>
        <v>40.950000000000003</v>
      </c>
      <c r="P329" s="260">
        <f t="shared" si="105"/>
        <v>147.19114999999999</v>
      </c>
      <c r="Q329" s="261">
        <f>'LK 27'!D18</f>
        <v>49.949999999999996</v>
      </c>
      <c r="R329" s="262">
        <f t="shared" si="107"/>
        <v>2.4300000000000002</v>
      </c>
    </row>
    <row r="330" spans="2:18" x14ac:dyDescent="0.25">
      <c r="B330" s="254">
        <v>322</v>
      </c>
      <c r="C330" s="267" t="s">
        <v>537</v>
      </c>
      <c r="D330" s="256" t="str">
        <f t="shared" si="106"/>
        <v>LK.27.17</v>
      </c>
      <c r="E330" s="256" t="s">
        <v>1003</v>
      </c>
      <c r="F330" s="257">
        <v>4</v>
      </c>
      <c r="G330" s="305"/>
      <c r="H330" s="258" t="s">
        <v>664</v>
      </c>
      <c r="I330" s="258" t="s">
        <v>986</v>
      </c>
      <c r="J330" s="258" t="s">
        <v>663</v>
      </c>
      <c r="K330" s="259">
        <f>'LK 27'!F19</f>
        <v>39.395600000000002</v>
      </c>
      <c r="L330" s="259">
        <f>'LK 27'!G19</f>
        <v>40.950000000000003</v>
      </c>
      <c r="M330" s="259">
        <f>'LK 27'!H19</f>
        <v>40.950000000000003</v>
      </c>
      <c r="N330" s="259">
        <f>'LK 27'!I19</f>
        <v>25.866900000000001</v>
      </c>
      <c r="O330" s="260">
        <f t="shared" si="104"/>
        <v>40.950000000000003</v>
      </c>
      <c r="P330" s="260">
        <f t="shared" si="105"/>
        <v>147.16250000000002</v>
      </c>
      <c r="Q330" s="261">
        <f>'LK 27'!D19</f>
        <v>49.949999999999996</v>
      </c>
      <c r="R330" s="262">
        <f t="shared" si="107"/>
        <v>2.4300000000000002</v>
      </c>
    </row>
    <row r="331" spans="2:18" x14ac:dyDescent="0.25">
      <c r="B331" s="254">
        <v>323</v>
      </c>
      <c r="C331" s="267" t="s">
        <v>538</v>
      </c>
      <c r="D331" s="256" t="str">
        <f t="shared" si="106"/>
        <v>LK.27.18</v>
      </c>
      <c r="E331" s="256" t="s">
        <v>1004</v>
      </c>
      <c r="F331" s="257">
        <v>4</v>
      </c>
      <c r="G331" s="305"/>
      <c r="H331" s="258" t="s">
        <v>661</v>
      </c>
      <c r="I331" s="258" t="s">
        <v>662</v>
      </c>
      <c r="J331" s="258" t="s">
        <v>663</v>
      </c>
      <c r="K331" s="259">
        <f>'LK 27'!F20</f>
        <v>66.626725370000003</v>
      </c>
      <c r="L331" s="259">
        <f>'LK 27'!G20</f>
        <v>72.13</v>
      </c>
      <c r="M331" s="259">
        <f>'LK 27'!H20</f>
        <v>72.13</v>
      </c>
      <c r="N331" s="259">
        <f>'LK 27'!I20</f>
        <v>52.451191059999999</v>
      </c>
      <c r="O331" s="260">
        <f t="shared" si="104"/>
        <v>72.13</v>
      </c>
      <c r="P331" s="260">
        <f t="shared" si="105"/>
        <v>263.33791643000001</v>
      </c>
      <c r="Q331" s="261">
        <f>'LK 27'!D20</f>
        <v>89.980000000000018</v>
      </c>
      <c r="R331" s="262">
        <f t="shared" si="107"/>
        <v>2.4300000000000002</v>
      </c>
    </row>
    <row r="332" spans="2:18" x14ac:dyDescent="0.25">
      <c r="B332" s="254">
        <v>324</v>
      </c>
      <c r="C332" s="267" t="s">
        <v>539</v>
      </c>
      <c r="D332" s="256" t="str">
        <f>+C332</f>
        <v>LK.28.1</v>
      </c>
      <c r="E332" s="256" t="s">
        <v>999</v>
      </c>
      <c r="F332" s="257">
        <v>4</v>
      </c>
      <c r="G332" s="305" t="s">
        <v>1132</v>
      </c>
      <c r="H332" s="258" t="s">
        <v>661</v>
      </c>
      <c r="I332" s="258" t="s">
        <v>662</v>
      </c>
      <c r="J332" s="258" t="s">
        <v>681</v>
      </c>
      <c r="K332" s="259">
        <f>'LK 28'!F3</f>
        <v>83.957799559999998</v>
      </c>
      <c r="L332" s="259">
        <f>'LK 28'!G3</f>
        <v>91.1</v>
      </c>
      <c r="M332" s="259">
        <f>'LK 28'!H3</f>
        <v>91.1</v>
      </c>
      <c r="N332" s="259">
        <f>'LK 28'!I3</f>
        <v>58.482941060000002</v>
      </c>
      <c r="O332" s="260">
        <f t="shared" ref="O332:O341" si="108">+MAX(K332:N332)</f>
        <v>91.1</v>
      </c>
      <c r="P332" s="260">
        <f t="shared" ref="P332:P341" si="109">+SUM(K332:N332)</f>
        <v>324.64074061999997</v>
      </c>
      <c r="Q332" s="261">
        <f>'LK 28'!D3</f>
        <v>106.05000000000001</v>
      </c>
      <c r="R332" s="262">
        <f>0.81*3</f>
        <v>2.4300000000000002</v>
      </c>
    </row>
    <row r="333" spans="2:18" x14ac:dyDescent="0.25">
      <c r="B333" s="254">
        <v>325</v>
      </c>
      <c r="C333" s="267" t="s">
        <v>540</v>
      </c>
      <c r="D333" s="256" t="str">
        <f t="shared" ref="D333:D341" si="110">+C333</f>
        <v>LK.28.2</v>
      </c>
      <c r="E333" s="256" t="s">
        <v>1006</v>
      </c>
      <c r="F333" s="257">
        <v>4</v>
      </c>
      <c r="G333" s="305"/>
      <c r="H333" s="258" t="s">
        <v>664</v>
      </c>
      <c r="I333" s="258" t="s">
        <v>665</v>
      </c>
      <c r="J333" s="258" t="s">
        <v>681</v>
      </c>
      <c r="K333" s="259">
        <f>'LK 28'!F4</f>
        <v>68.191100000000006</v>
      </c>
      <c r="L333" s="259">
        <f>'LK 28'!G4</f>
        <v>70</v>
      </c>
      <c r="M333" s="259">
        <f>'LK 28'!H4</f>
        <v>70</v>
      </c>
      <c r="N333" s="259">
        <f>'LK 28'!I4</f>
        <v>41.475000000000001</v>
      </c>
      <c r="O333" s="260">
        <f t="shared" si="108"/>
        <v>70</v>
      </c>
      <c r="P333" s="260">
        <f t="shared" si="109"/>
        <v>249.6661</v>
      </c>
      <c r="Q333" s="261">
        <f>'LK 28'!D4</f>
        <v>80</v>
      </c>
      <c r="R333" s="262">
        <f t="shared" ref="R333:R341" si="111">0.81*3</f>
        <v>2.4300000000000002</v>
      </c>
    </row>
    <row r="334" spans="2:18" x14ac:dyDescent="0.25">
      <c r="B334" s="254">
        <v>326</v>
      </c>
      <c r="C334" s="267" t="s">
        <v>541</v>
      </c>
      <c r="D334" s="256" t="str">
        <f t="shared" si="110"/>
        <v>LK.28.3</v>
      </c>
      <c r="E334" s="256" t="s">
        <v>1007</v>
      </c>
      <c r="F334" s="257">
        <v>4</v>
      </c>
      <c r="G334" s="305"/>
      <c r="H334" s="258" t="s">
        <v>664</v>
      </c>
      <c r="I334" s="258" t="s">
        <v>665</v>
      </c>
      <c r="J334" s="258" t="s">
        <v>681</v>
      </c>
      <c r="K334" s="259">
        <f>'LK 28'!F5</f>
        <v>68.191100000000006</v>
      </c>
      <c r="L334" s="259">
        <f>'LK 28'!G5</f>
        <v>70</v>
      </c>
      <c r="M334" s="259">
        <f>'LK 28'!H5</f>
        <v>70</v>
      </c>
      <c r="N334" s="259">
        <f>'LK 28'!I5</f>
        <v>41.475000000000001</v>
      </c>
      <c r="O334" s="260">
        <f t="shared" si="108"/>
        <v>70</v>
      </c>
      <c r="P334" s="260">
        <f t="shared" si="109"/>
        <v>249.6661</v>
      </c>
      <c r="Q334" s="261">
        <f>'LK 28'!D5</f>
        <v>80</v>
      </c>
      <c r="R334" s="262">
        <f t="shared" si="111"/>
        <v>2.4300000000000002</v>
      </c>
    </row>
    <row r="335" spans="2:18" x14ac:dyDescent="0.25">
      <c r="B335" s="254">
        <v>327</v>
      </c>
      <c r="C335" s="267" t="s">
        <v>542</v>
      </c>
      <c r="D335" s="256" t="str">
        <f t="shared" si="110"/>
        <v>LK.28.4</v>
      </c>
      <c r="E335" s="256" t="s">
        <v>1008</v>
      </c>
      <c r="F335" s="257">
        <v>4</v>
      </c>
      <c r="G335" s="305"/>
      <c r="H335" s="258" t="s">
        <v>664</v>
      </c>
      <c r="I335" s="258" t="s">
        <v>665</v>
      </c>
      <c r="J335" s="258" t="s">
        <v>681</v>
      </c>
      <c r="K335" s="259">
        <f>'LK 28'!F6</f>
        <v>68.191100000000006</v>
      </c>
      <c r="L335" s="259">
        <f>'LK 28'!G6</f>
        <v>70</v>
      </c>
      <c r="M335" s="259">
        <f>'LK 28'!H6</f>
        <v>70</v>
      </c>
      <c r="N335" s="259">
        <f>'LK 28'!I6</f>
        <v>36.824750000000002</v>
      </c>
      <c r="O335" s="260">
        <f t="shared" si="108"/>
        <v>70</v>
      </c>
      <c r="P335" s="260">
        <f t="shared" si="109"/>
        <v>245.01585</v>
      </c>
      <c r="Q335" s="261">
        <f>'LK 28'!D6</f>
        <v>80</v>
      </c>
      <c r="R335" s="262">
        <f t="shared" si="111"/>
        <v>2.4300000000000002</v>
      </c>
    </row>
    <row r="336" spans="2:18" x14ac:dyDescent="0.25">
      <c r="B336" s="254">
        <v>328</v>
      </c>
      <c r="C336" s="267" t="s">
        <v>543</v>
      </c>
      <c r="D336" s="256" t="str">
        <f t="shared" si="110"/>
        <v>LK.28.5</v>
      </c>
      <c r="E336" s="256" t="s">
        <v>1009</v>
      </c>
      <c r="F336" s="257">
        <v>4</v>
      </c>
      <c r="G336" s="305"/>
      <c r="H336" s="258" t="s">
        <v>661</v>
      </c>
      <c r="I336" s="258" t="s">
        <v>662</v>
      </c>
      <c r="J336" s="258" t="s">
        <v>681</v>
      </c>
      <c r="K336" s="259">
        <f>'LK 28'!F7</f>
        <v>68.408649999999994</v>
      </c>
      <c r="L336" s="259">
        <f>'LK 28'!G7</f>
        <v>70</v>
      </c>
      <c r="M336" s="259">
        <f>'LK 28'!H7</f>
        <v>70</v>
      </c>
      <c r="N336" s="259">
        <f>'LK 28'!I7</f>
        <v>36.725000000000001</v>
      </c>
      <c r="O336" s="260">
        <f t="shared" si="108"/>
        <v>70</v>
      </c>
      <c r="P336" s="260">
        <f t="shared" si="109"/>
        <v>245.13364999999999</v>
      </c>
      <c r="Q336" s="261">
        <f>'LK 28'!D7</f>
        <v>112</v>
      </c>
      <c r="R336" s="262">
        <f t="shared" si="111"/>
        <v>2.4300000000000002</v>
      </c>
    </row>
    <row r="337" spans="2:18" x14ac:dyDescent="0.25">
      <c r="B337" s="254">
        <v>329</v>
      </c>
      <c r="C337" s="267" t="s">
        <v>544</v>
      </c>
      <c r="D337" s="256" t="str">
        <f t="shared" si="110"/>
        <v>LK.28.6</v>
      </c>
      <c r="E337" s="256" t="s">
        <v>1010</v>
      </c>
      <c r="F337" s="257">
        <v>4</v>
      </c>
      <c r="G337" s="305" t="s">
        <v>1133</v>
      </c>
      <c r="H337" s="258" t="s">
        <v>661</v>
      </c>
      <c r="I337" s="258" t="s">
        <v>662</v>
      </c>
      <c r="J337" s="258" t="s">
        <v>663</v>
      </c>
      <c r="K337" s="259">
        <f>'LK 28'!F8</f>
        <v>69.900000000000006</v>
      </c>
      <c r="L337" s="259">
        <f>'LK 28'!G8</f>
        <v>71.5</v>
      </c>
      <c r="M337" s="259">
        <f>'LK 28'!H8</f>
        <v>71.5</v>
      </c>
      <c r="N337" s="259">
        <f>'LK 28'!I8</f>
        <v>36.700000000000003</v>
      </c>
      <c r="O337" s="260">
        <f t="shared" si="108"/>
        <v>71.5</v>
      </c>
      <c r="P337" s="260">
        <f t="shared" si="109"/>
        <v>249.60000000000002</v>
      </c>
      <c r="Q337" s="261">
        <f>'LK 28'!D8</f>
        <v>114.10000000000001</v>
      </c>
      <c r="R337" s="262">
        <f t="shared" si="111"/>
        <v>2.4300000000000002</v>
      </c>
    </row>
    <row r="338" spans="2:18" x14ac:dyDescent="0.25">
      <c r="B338" s="254">
        <v>330</v>
      </c>
      <c r="C338" s="267" t="s">
        <v>545</v>
      </c>
      <c r="D338" s="256" t="str">
        <f t="shared" si="110"/>
        <v>LK.28.7</v>
      </c>
      <c r="E338" s="256" t="s">
        <v>1011</v>
      </c>
      <c r="F338" s="257">
        <v>4</v>
      </c>
      <c r="G338" s="305"/>
      <c r="H338" s="258" t="s">
        <v>664</v>
      </c>
      <c r="I338" s="258" t="s">
        <v>665</v>
      </c>
      <c r="J338" s="258" t="s">
        <v>663</v>
      </c>
      <c r="K338" s="259">
        <f>'LK 28'!F9</f>
        <v>69.7</v>
      </c>
      <c r="L338" s="259">
        <f>'LK 28'!G9</f>
        <v>71.5</v>
      </c>
      <c r="M338" s="259">
        <f>'LK 28'!H9</f>
        <v>71.5</v>
      </c>
      <c r="N338" s="259">
        <f>'LK 28'!I9</f>
        <v>36.799999999999997</v>
      </c>
      <c r="O338" s="260">
        <f t="shared" si="108"/>
        <v>71.5</v>
      </c>
      <c r="P338" s="260">
        <f t="shared" si="109"/>
        <v>249.5</v>
      </c>
      <c r="Q338" s="261">
        <f>'LK 28'!D9</f>
        <v>81.5</v>
      </c>
      <c r="R338" s="262">
        <f t="shared" si="111"/>
        <v>2.4300000000000002</v>
      </c>
    </row>
    <row r="339" spans="2:18" x14ac:dyDescent="0.25">
      <c r="B339" s="254">
        <v>331</v>
      </c>
      <c r="C339" s="267" t="s">
        <v>546</v>
      </c>
      <c r="D339" s="256" t="str">
        <f t="shared" si="110"/>
        <v>LK.28.8</v>
      </c>
      <c r="E339" s="256" t="s">
        <v>1012</v>
      </c>
      <c r="F339" s="257">
        <v>4</v>
      </c>
      <c r="G339" s="305"/>
      <c r="H339" s="258" t="s">
        <v>664</v>
      </c>
      <c r="I339" s="258" t="s">
        <v>665</v>
      </c>
      <c r="J339" s="258" t="s">
        <v>663</v>
      </c>
      <c r="K339" s="259">
        <f>'LK 28'!F10</f>
        <v>69.7</v>
      </c>
      <c r="L339" s="259">
        <f>'LK 28'!G10</f>
        <v>71.5</v>
      </c>
      <c r="M339" s="259">
        <f>'LK 28'!H10</f>
        <v>71.5</v>
      </c>
      <c r="N339" s="259">
        <f>'LK 28'!I10</f>
        <v>41.5</v>
      </c>
      <c r="O339" s="260">
        <f t="shared" si="108"/>
        <v>71.5</v>
      </c>
      <c r="P339" s="260">
        <f t="shared" si="109"/>
        <v>254.2</v>
      </c>
      <c r="Q339" s="261">
        <f>'LK 28'!D10</f>
        <v>81.5</v>
      </c>
      <c r="R339" s="262">
        <f t="shared" si="111"/>
        <v>2.4300000000000002</v>
      </c>
    </row>
    <row r="340" spans="2:18" x14ac:dyDescent="0.25">
      <c r="B340" s="254">
        <v>332</v>
      </c>
      <c r="C340" s="267" t="s">
        <v>547</v>
      </c>
      <c r="D340" s="256" t="str">
        <f t="shared" si="110"/>
        <v>LK.28.9</v>
      </c>
      <c r="E340" s="256" t="s">
        <v>1013</v>
      </c>
      <c r="F340" s="257">
        <v>4</v>
      </c>
      <c r="G340" s="305"/>
      <c r="H340" s="258" t="s">
        <v>664</v>
      </c>
      <c r="I340" s="258" t="s">
        <v>662</v>
      </c>
      <c r="J340" s="258" t="s">
        <v>663</v>
      </c>
      <c r="K340" s="259">
        <f>'LK 28'!F11</f>
        <v>69.7</v>
      </c>
      <c r="L340" s="259">
        <f>'LK 28'!G11</f>
        <v>71.5</v>
      </c>
      <c r="M340" s="259">
        <f>'LK 28'!H11</f>
        <v>71.5</v>
      </c>
      <c r="N340" s="259">
        <f>'LK 28'!I11</f>
        <v>41.5</v>
      </c>
      <c r="O340" s="260">
        <f t="shared" si="108"/>
        <v>71.5</v>
      </c>
      <c r="P340" s="260">
        <f t="shared" si="109"/>
        <v>254.2</v>
      </c>
      <c r="Q340" s="261">
        <f>'LK 28'!D11</f>
        <v>81.5</v>
      </c>
      <c r="R340" s="262">
        <f t="shared" si="111"/>
        <v>2.4300000000000002</v>
      </c>
    </row>
    <row r="341" spans="2:18" x14ac:dyDescent="0.25">
      <c r="B341" s="254">
        <v>333</v>
      </c>
      <c r="C341" s="267" t="s">
        <v>548</v>
      </c>
      <c r="D341" s="256" t="str">
        <f t="shared" si="110"/>
        <v>LK.28.10</v>
      </c>
      <c r="E341" s="256" t="s">
        <v>1014</v>
      </c>
      <c r="F341" s="257">
        <v>4</v>
      </c>
      <c r="G341" s="305"/>
      <c r="H341" s="258" t="s">
        <v>661</v>
      </c>
      <c r="I341" s="258" t="s">
        <v>662</v>
      </c>
      <c r="J341" s="258" t="s">
        <v>663</v>
      </c>
      <c r="K341" s="259">
        <f>'LK 28'!F12</f>
        <v>86</v>
      </c>
      <c r="L341" s="259">
        <f>'LK 28'!G12</f>
        <v>94.7</v>
      </c>
      <c r="M341" s="259">
        <f>'LK 28'!H12</f>
        <v>94.7</v>
      </c>
      <c r="N341" s="259">
        <f>'LK 28'!I12</f>
        <v>60.9</v>
      </c>
      <c r="O341" s="260">
        <f t="shared" si="108"/>
        <v>94.7</v>
      </c>
      <c r="P341" s="260">
        <f t="shared" si="109"/>
        <v>336.29999999999995</v>
      </c>
      <c r="Q341" s="261">
        <f>'LK 28'!D12</f>
        <v>109.08</v>
      </c>
      <c r="R341" s="262">
        <f t="shared" si="111"/>
        <v>2.4300000000000002</v>
      </c>
    </row>
    <row r="342" spans="2:18" x14ac:dyDescent="0.25">
      <c r="B342" s="254">
        <v>334</v>
      </c>
      <c r="C342" s="267" t="s">
        <v>549</v>
      </c>
      <c r="D342" s="256" t="str">
        <f>+C342</f>
        <v>LK.29.1</v>
      </c>
      <c r="E342" s="256" t="s">
        <v>1015</v>
      </c>
      <c r="F342" s="257">
        <v>4</v>
      </c>
      <c r="G342" s="305" t="s">
        <v>1134</v>
      </c>
      <c r="H342" s="258" t="s">
        <v>661</v>
      </c>
      <c r="I342" s="258" t="s">
        <v>662</v>
      </c>
      <c r="J342" s="258" t="s">
        <v>681</v>
      </c>
      <c r="K342" s="259">
        <f>'LK 29'!F3</f>
        <v>68.400000000000006</v>
      </c>
      <c r="L342" s="259">
        <f>'LK 29'!G3</f>
        <v>70</v>
      </c>
      <c r="M342" s="259">
        <f>'LK 29'!H3</f>
        <v>70</v>
      </c>
      <c r="N342" s="259">
        <f>'LK 29'!I3</f>
        <v>36.700000000000003</v>
      </c>
      <c r="O342" s="260">
        <f t="shared" ref="O342:O354" si="112">+MAX(K342:N342)</f>
        <v>70</v>
      </c>
      <c r="P342" s="260">
        <f t="shared" ref="P342:P354" si="113">+SUM(K342:N342)</f>
        <v>245.10000000000002</v>
      </c>
      <c r="Q342" s="261">
        <f>'LK 29'!D3</f>
        <v>112</v>
      </c>
      <c r="R342" s="262">
        <f>0.81*3</f>
        <v>2.4300000000000002</v>
      </c>
    </row>
    <row r="343" spans="2:18" x14ac:dyDescent="0.25">
      <c r="B343" s="254">
        <v>335</v>
      </c>
      <c r="C343" s="267" t="s">
        <v>550</v>
      </c>
      <c r="D343" s="256" t="str">
        <f t="shared" ref="D343:D354" si="114">+C343</f>
        <v>LK.29.2</v>
      </c>
      <c r="E343" s="256" t="s">
        <v>1016</v>
      </c>
      <c r="F343" s="257">
        <v>4</v>
      </c>
      <c r="G343" s="305"/>
      <c r="H343" s="258" t="s">
        <v>664</v>
      </c>
      <c r="I343" s="258" t="s">
        <v>665</v>
      </c>
      <c r="J343" s="258" t="s">
        <v>681</v>
      </c>
      <c r="K343" s="259">
        <f>'LK 29'!F4</f>
        <v>68.19</v>
      </c>
      <c r="L343" s="259">
        <f>'LK 29'!G4</f>
        <v>70</v>
      </c>
      <c r="M343" s="259">
        <f>'LK 29'!H4</f>
        <v>70</v>
      </c>
      <c r="N343" s="259">
        <f>'LK 29'!I4</f>
        <v>36.9</v>
      </c>
      <c r="O343" s="260">
        <f t="shared" si="112"/>
        <v>70</v>
      </c>
      <c r="P343" s="260">
        <f t="shared" si="113"/>
        <v>245.09</v>
      </c>
      <c r="Q343" s="261">
        <f>'LK 29'!D4</f>
        <v>80</v>
      </c>
      <c r="R343" s="262">
        <f t="shared" ref="R343:R354" si="115">0.81*3</f>
        <v>2.4300000000000002</v>
      </c>
    </row>
    <row r="344" spans="2:18" x14ac:dyDescent="0.25">
      <c r="B344" s="254">
        <v>336</v>
      </c>
      <c r="C344" s="267" t="s">
        <v>551</v>
      </c>
      <c r="D344" s="256" t="str">
        <f t="shared" si="114"/>
        <v>LK.29.3</v>
      </c>
      <c r="E344" s="256" t="s">
        <v>1017</v>
      </c>
      <c r="F344" s="257">
        <v>4</v>
      </c>
      <c r="G344" s="305"/>
      <c r="H344" s="258" t="s">
        <v>664</v>
      </c>
      <c r="I344" s="258" t="s">
        <v>665</v>
      </c>
      <c r="J344" s="258" t="s">
        <v>681</v>
      </c>
      <c r="K344" s="259">
        <f>'LK 29'!F5</f>
        <v>68.19</v>
      </c>
      <c r="L344" s="259">
        <f>'LK 29'!G5</f>
        <v>70</v>
      </c>
      <c r="M344" s="259">
        <f>'LK 29'!H5</f>
        <v>70</v>
      </c>
      <c r="N344" s="259">
        <f>'LK 29'!I5</f>
        <v>41.47</v>
      </c>
      <c r="O344" s="260">
        <f t="shared" si="112"/>
        <v>70</v>
      </c>
      <c r="P344" s="260">
        <f t="shared" si="113"/>
        <v>249.66</v>
      </c>
      <c r="Q344" s="261">
        <f>'LK 29'!D5</f>
        <v>80</v>
      </c>
      <c r="R344" s="262">
        <f t="shared" si="115"/>
        <v>2.4300000000000002</v>
      </c>
    </row>
    <row r="345" spans="2:18" x14ac:dyDescent="0.25">
      <c r="B345" s="254">
        <v>337</v>
      </c>
      <c r="C345" s="267" t="s">
        <v>552</v>
      </c>
      <c r="D345" s="256" t="str">
        <f t="shared" si="114"/>
        <v>LK.29.4</v>
      </c>
      <c r="E345" s="256" t="s">
        <v>1018</v>
      </c>
      <c r="F345" s="257">
        <v>4</v>
      </c>
      <c r="G345" s="305"/>
      <c r="H345" s="258" t="s">
        <v>664</v>
      </c>
      <c r="I345" s="258" t="s">
        <v>665</v>
      </c>
      <c r="J345" s="258" t="s">
        <v>681</v>
      </c>
      <c r="K345" s="259">
        <f>'LK 29'!F6</f>
        <v>68.19</v>
      </c>
      <c r="L345" s="259">
        <f>'LK 29'!G6</f>
        <v>70</v>
      </c>
      <c r="M345" s="259">
        <f>'LK 29'!H6</f>
        <v>70</v>
      </c>
      <c r="N345" s="259">
        <f>'LK 29'!I6</f>
        <v>41.47</v>
      </c>
      <c r="O345" s="260">
        <f t="shared" si="112"/>
        <v>70</v>
      </c>
      <c r="P345" s="260">
        <f t="shared" si="113"/>
        <v>249.66</v>
      </c>
      <c r="Q345" s="261">
        <f>'LK 29'!D6</f>
        <v>80</v>
      </c>
      <c r="R345" s="262">
        <f t="shared" si="115"/>
        <v>2.4300000000000002</v>
      </c>
    </row>
    <row r="346" spans="2:18" x14ac:dyDescent="0.25">
      <c r="B346" s="254">
        <v>338</v>
      </c>
      <c r="C346" s="267" t="s">
        <v>553</v>
      </c>
      <c r="D346" s="256" t="str">
        <f t="shared" si="114"/>
        <v>LK.29.5</v>
      </c>
      <c r="E346" s="256" t="s">
        <v>1019</v>
      </c>
      <c r="F346" s="257">
        <v>4</v>
      </c>
      <c r="G346" s="305"/>
      <c r="H346" s="258" t="s">
        <v>664</v>
      </c>
      <c r="I346" s="258" t="s">
        <v>662</v>
      </c>
      <c r="J346" s="258" t="s">
        <v>681</v>
      </c>
      <c r="K346" s="259">
        <f>'LK 29'!F7</f>
        <v>68.19</v>
      </c>
      <c r="L346" s="259">
        <f>'LK 29'!G7</f>
        <v>70</v>
      </c>
      <c r="M346" s="259">
        <f>'LK 29'!H7</f>
        <v>70</v>
      </c>
      <c r="N346" s="259">
        <f>'LK 29'!I7</f>
        <v>36.9</v>
      </c>
      <c r="O346" s="260">
        <f t="shared" si="112"/>
        <v>70</v>
      </c>
      <c r="P346" s="260">
        <f t="shared" si="113"/>
        <v>245.09</v>
      </c>
      <c r="Q346" s="261">
        <f>'LK 29'!D7</f>
        <v>80</v>
      </c>
      <c r="R346" s="262">
        <f t="shared" si="115"/>
        <v>2.4300000000000002</v>
      </c>
    </row>
    <row r="347" spans="2:18" x14ac:dyDescent="0.25">
      <c r="B347" s="254">
        <v>339</v>
      </c>
      <c r="C347" s="267" t="s">
        <v>554</v>
      </c>
      <c r="D347" s="256" t="str">
        <f t="shared" si="114"/>
        <v>LK.29.6</v>
      </c>
      <c r="E347" s="256" t="s">
        <v>1020</v>
      </c>
      <c r="F347" s="257">
        <v>4</v>
      </c>
      <c r="G347" s="305"/>
      <c r="H347" s="258" t="s">
        <v>661</v>
      </c>
      <c r="I347" s="258" t="s">
        <v>662</v>
      </c>
      <c r="J347" s="258" t="s">
        <v>681</v>
      </c>
      <c r="K347" s="259">
        <f>'LK 29'!F8</f>
        <v>88.66</v>
      </c>
      <c r="L347" s="259">
        <f>'LK 29'!G8</f>
        <v>91</v>
      </c>
      <c r="M347" s="259">
        <f>'LK 29'!H8</f>
        <v>91</v>
      </c>
      <c r="N347" s="259">
        <f>'LK 29'!I8</f>
        <v>47.7</v>
      </c>
      <c r="O347" s="260">
        <f t="shared" si="112"/>
        <v>91</v>
      </c>
      <c r="P347" s="260">
        <f t="shared" si="113"/>
        <v>318.35999999999996</v>
      </c>
      <c r="Q347" s="261">
        <f>'LK 29'!D8</f>
        <v>136</v>
      </c>
      <c r="R347" s="262">
        <f t="shared" si="115"/>
        <v>2.4300000000000002</v>
      </c>
    </row>
    <row r="348" spans="2:18" x14ac:dyDescent="0.25">
      <c r="B348" s="254">
        <v>340</v>
      </c>
      <c r="C348" s="267" t="s">
        <v>555</v>
      </c>
      <c r="D348" s="256" t="str">
        <f t="shared" si="114"/>
        <v>LK.29.7</v>
      </c>
      <c r="E348" s="256" t="s">
        <v>1021</v>
      </c>
      <c r="F348" s="257">
        <v>4</v>
      </c>
      <c r="G348" s="305" t="s">
        <v>1135</v>
      </c>
      <c r="H348" s="258" t="s">
        <v>661</v>
      </c>
      <c r="I348" s="258" t="s">
        <v>662</v>
      </c>
      <c r="J348" s="258" t="s">
        <v>663</v>
      </c>
      <c r="K348" s="259">
        <f>'LK 29'!F9</f>
        <v>52.66</v>
      </c>
      <c r="L348" s="259">
        <f>'LK 29'!G9</f>
        <v>54</v>
      </c>
      <c r="M348" s="259">
        <f>'LK 29'!H9</f>
        <v>54</v>
      </c>
      <c r="N348" s="259">
        <f>'LK 29'!I9</f>
        <v>27.85</v>
      </c>
      <c r="O348" s="260">
        <f t="shared" si="112"/>
        <v>54</v>
      </c>
      <c r="P348" s="260">
        <f t="shared" si="113"/>
        <v>188.51</v>
      </c>
      <c r="Q348" s="261">
        <f>'LK 29'!D9</f>
        <v>91</v>
      </c>
      <c r="R348" s="262">
        <f t="shared" si="115"/>
        <v>2.4300000000000002</v>
      </c>
    </row>
    <row r="349" spans="2:18" x14ac:dyDescent="0.25">
      <c r="B349" s="254">
        <v>341</v>
      </c>
      <c r="C349" s="267" t="s">
        <v>556</v>
      </c>
      <c r="D349" s="256" t="str">
        <f t="shared" si="114"/>
        <v>LK.29.8</v>
      </c>
      <c r="E349" s="256" t="s">
        <v>1022</v>
      </c>
      <c r="F349" s="257">
        <v>4</v>
      </c>
      <c r="G349" s="305"/>
      <c r="H349" s="258" t="s">
        <v>664</v>
      </c>
      <c r="I349" s="258" t="s">
        <v>665</v>
      </c>
      <c r="J349" s="258" t="s">
        <v>663</v>
      </c>
      <c r="K349" s="259">
        <f>'LK 29'!F10</f>
        <v>52.4</v>
      </c>
      <c r="L349" s="259">
        <f>'LK 29'!G10</f>
        <v>54</v>
      </c>
      <c r="M349" s="259">
        <f>'LK 29'!H10</f>
        <v>54</v>
      </c>
      <c r="N349" s="259">
        <f>'LK 29'!I10</f>
        <v>32.1</v>
      </c>
      <c r="O349" s="260">
        <f t="shared" si="112"/>
        <v>54</v>
      </c>
      <c r="P349" s="260">
        <f t="shared" si="113"/>
        <v>192.5</v>
      </c>
      <c r="Q349" s="261">
        <f>'LK 29'!D10</f>
        <v>63</v>
      </c>
      <c r="R349" s="262">
        <f t="shared" si="115"/>
        <v>2.4300000000000002</v>
      </c>
    </row>
    <row r="350" spans="2:18" x14ac:dyDescent="0.25">
      <c r="B350" s="254">
        <v>342</v>
      </c>
      <c r="C350" s="267" t="s">
        <v>557</v>
      </c>
      <c r="D350" s="256" t="str">
        <f t="shared" si="114"/>
        <v>LK.29.9</v>
      </c>
      <c r="E350" s="256" t="s">
        <v>1023</v>
      </c>
      <c r="F350" s="257">
        <v>4</v>
      </c>
      <c r="G350" s="305"/>
      <c r="H350" s="258" t="s">
        <v>664</v>
      </c>
      <c r="I350" s="258" t="s">
        <v>665</v>
      </c>
      <c r="J350" s="258" t="s">
        <v>663</v>
      </c>
      <c r="K350" s="259">
        <f>'LK 29'!F11</f>
        <v>52.445599999999999</v>
      </c>
      <c r="L350" s="259">
        <f>'LK 29'!G11</f>
        <v>54</v>
      </c>
      <c r="M350" s="259">
        <f>'LK 29'!H11</f>
        <v>54</v>
      </c>
      <c r="N350" s="259">
        <f>'LK 29'!I11</f>
        <v>28</v>
      </c>
      <c r="O350" s="260">
        <f t="shared" si="112"/>
        <v>54</v>
      </c>
      <c r="P350" s="260">
        <f t="shared" si="113"/>
        <v>188.44560000000001</v>
      </c>
      <c r="Q350" s="261">
        <f>'LK 29'!D11</f>
        <v>63</v>
      </c>
      <c r="R350" s="262">
        <f t="shared" si="115"/>
        <v>2.4300000000000002</v>
      </c>
    </row>
    <row r="351" spans="2:18" x14ac:dyDescent="0.25">
      <c r="B351" s="254">
        <v>343</v>
      </c>
      <c r="C351" s="267" t="s">
        <v>558</v>
      </c>
      <c r="D351" s="256" t="str">
        <f t="shared" si="114"/>
        <v>LK.29.10</v>
      </c>
      <c r="E351" s="256" t="s">
        <v>1024</v>
      </c>
      <c r="F351" s="257">
        <v>4</v>
      </c>
      <c r="G351" s="305"/>
      <c r="H351" s="258" t="s">
        <v>664</v>
      </c>
      <c r="I351" s="258" t="s">
        <v>662</v>
      </c>
      <c r="J351" s="258" t="s">
        <v>663</v>
      </c>
      <c r="K351" s="259">
        <f>'LK 29'!F12</f>
        <v>52.445599999999999</v>
      </c>
      <c r="L351" s="259">
        <f>'LK 29'!G12</f>
        <v>54</v>
      </c>
      <c r="M351" s="259">
        <f>'LK 29'!H12</f>
        <v>54</v>
      </c>
      <c r="N351" s="259">
        <f>'LK 29'!I12</f>
        <v>28.02</v>
      </c>
      <c r="O351" s="260">
        <f t="shared" si="112"/>
        <v>54</v>
      </c>
      <c r="P351" s="260">
        <f t="shared" si="113"/>
        <v>188.46560000000002</v>
      </c>
      <c r="Q351" s="261">
        <f>'LK 29'!D12</f>
        <v>63</v>
      </c>
      <c r="R351" s="262">
        <f t="shared" si="115"/>
        <v>2.4300000000000002</v>
      </c>
    </row>
    <row r="352" spans="2:18" x14ac:dyDescent="0.25">
      <c r="B352" s="254">
        <v>344</v>
      </c>
      <c r="C352" s="267" t="s">
        <v>559</v>
      </c>
      <c r="D352" s="256" t="str">
        <f t="shared" si="114"/>
        <v>LK.29.11</v>
      </c>
      <c r="E352" s="256" t="s">
        <v>975</v>
      </c>
      <c r="F352" s="257">
        <v>4</v>
      </c>
      <c r="G352" s="305"/>
      <c r="H352" s="258" t="s">
        <v>664</v>
      </c>
      <c r="I352" s="258" t="s">
        <v>683</v>
      </c>
      <c r="J352" s="258" t="s">
        <v>663</v>
      </c>
      <c r="K352" s="259">
        <f>'LK 29'!F13</f>
        <v>52.4</v>
      </c>
      <c r="L352" s="259">
        <f>'LK 29'!G13</f>
        <v>54</v>
      </c>
      <c r="M352" s="259">
        <f>'LK 29'!H13</f>
        <v>54</v>
      </c>
      <c r="N352" s="259">
        <f>'LK 29'!I13</f>
        <v>32.1</v>
      </c>
      <c r="O352" s="260">
        <f t="shared" si="112"/>
        <v>54</v>
      </c>
      <c r="P352" s="260">
        <f t="shared" si="113"/>
        <v>192.5</v>
      </c>
      <c r="Q352" s="261">
        <f>'LK 29'!D13</f>
        <v>63</v>
      </c>
      <c r="R352" s="262">
        <f t="shared" si="115"/>
        <v>2.4300000000000002</v>
      </c>
    </row>
    <row r="353" spans="2:18" x14ac:dyDescent="0.25">
      <c r="B353" s="254">
        <v>345</v>
      </c>
      <c r="C353" s="267" t="s">
        <v>560</v>
      </c>
      <c r="D353" s="256" t="str">
        <f t="shared" si="114"/>
        <v>LK.29.12</v>
      </c>
      <c r="E353" s="256" t="s">
        <v>1025</v>
      </c>
      <c r="F353" s="257">
        <v>4</v>
      </c>
      <c r="G353" s="305"/>
      <c r="H353" s="258" t="s">
        <v>664</v>
      </c>
      <c r="I353" s="258" t="s">
        <v>842</v>
      </c>
      <c r="J353" s="258" t="s">
        <v>663</v>
      </c>
      <c r="K353" s="259">
        <f>'LK 29'!F14</f>
        <v>52.4</v>
      </c>
      <c r="L353" s="259">
        <f>'LK 29'!G14</f>
        <v>54</v>
      </c>
      <c r="M353" s="259">
        <f>'LK 29'!H14</f>
        <v>54</v>
      </c>
      <c r="N353" s="259">
        <f>'LK 29'!I14</f>
        <v>32.1</v>
      </c>
      <c r="O353" s="260">
        <f t="shared" si="112"/>
        <v>54</v>
      </c>
      <c r="P353" s="260">
        <f t="shared" si="113"/>
        <v>192.5</v>
      </c>
      <c r="Q353" s="261">
        <f>'LK 29'!D14</f>
        <v>63</v>
      </c>
      <c r="R353" s="262">
        <f t="shared" si="115"/>
        <v>2.4300000000000002</v>
      </c>
    </row>
    <row r="354" spans="2:18" x14ac:dyDescent="0.25">
      <c r="B354" s="254">
        <v>346</v>
      </c>
      <c r="C354" s="267" t="s">
        <v>561</v>
      </c>
      <c r="D354" s="256" t="str">
        <f t="shared" si="114"/>
        <v>LK.29.13</v>
      </c>
      <c r="E354" s="256" t="s">
        <v>1026</v>
      </c>
      <c r="F354" s="257">
        <v>4</v>
      </c>
      <c r="G354" s="305"/>
      <c r="H354" s="258" t="s">
        <v>661</v>
      </c>
      <c r="I354" s="258" t="s">
        <v>662</v>
      </c>
      <c r="J354" s="258" t="s">
        <v>663</v>
      </c>
      <c r="K354" s="259">
        <f>'LK 29'!F15</f>
        <v>52.66675</v>
      </c>
      <c r="L354" s="259">
        <f>'LK 29'!G15</f>
        <v>54</v>
      </c>
      <c r="M354" s="259">
        <f>'LK 29'!H15</f>
        <v>54</v>
      </c>
      <c r="N354" s="259">
        <f>'LK 29'!I15</f>
        <v>27.855</v>
      </c>
      <c r="O354" s="260">
        <f t="shared" si="112"/>
        <v>54</v>
      </c>
      <c r="P354" s="260">
        <f t="shared" si="113"/>
        <v>188.52175</v>
      </c>
      <c r="Q354" s="261">
        <f>'LK 29'!D15</f>
        <v>91</v>
      </c>
      <c r="R354" s="262">
        <f t="shared" si="115"/>
        <v>2.4300000000000002</v>
      </c>
    </row>
    <row r="355" spans="2:18" x14ac:dyDescent="0.25">
      <c r="B355" s="254">
        <v>347</v>
      </c>
      <c r="C355" s="267" t="s">
        <v>562</v>
      </c>
      <c r="D355" s="256" t="str">
        <f>+C355</f>
        <v>LK.30.1</v>
      </c>
      <c r="E355" s="256" t="s">
        <v>1027</v>
      </c>
      <c r="F355" s="257">
        <v>4</v>
      </c>
      <c r="G355" s="305" t="s">
        <v>1136</v>
      </c>
      <c r="H355" s="258" t="s">
        <v>661</v>
      </c>
      <c r="I355" s="258" t="s">
        <v>662</v>
      </c>
      <c r="J355" s="258" t="s">
        <v>681</v>
      </c>
      <c r="K355" s="259">
        <f>'LK 30'!F3</f>
        <v>63.4</v>
      </c>
      <c r="L355" s="259">
        <f>'LK 30'!G3</f>
        <v>65</v>
      </c>
      <c r="M355" s="259">
        <f>'LK 30'!H3</f>
        <v>65</v>
      </c>
      <c r="N355" s="259">
        <f>'LK 30'!I3</f>
        <v>34.200000000000003</v>
      </c>
      <c r="O355" s="260">
        <f t="shared" ref="O355:O360" si="116">+MAX(K355:N355)</f>
        <v>65</v>
      </c>
      <c r="P355" s="260">
        <f t="shared" ref="P355:P360" si="117">+SUM(K355:N355)</f>
        <v>227.60000000000002</v>
      </c>
      <c r="Q355" s="261">
        <f>'LK 30'!D3</f>
        <v>105</v>
      </c>
      <c r="R355" s="262">
        <f>0.81*3</f>
        <v>2.4300000000000002</v>
      </c>
    </row>
    <row r="356" spans="2:18" x14ac:dyDescent="0.25">
      <c r="B356" s="254">
        <v>348</v>
      </c>
      <c r="C356" s="267" t="s">
        <v>563</v>
      </c>
      <c r="D356" s="256" t="str">
        <f t="shared" ref="D356:D360" si="118">+C356</f>
        <v>LK.30.2</v>
      </c>
      <c r="E356" s="256" t="s">
        <v>1028</v>
      </c>
      <c r="F356" s="257">
        <v>4</v>
      </c>
      <c r="G356" s="305"/>
      <c r="H356" s="258" t="s">
        <v>664</v>
      </c>
      <c r="I356" s="258" t="s">
        <v>665</v>
      </c>
      <c r="J356" s="258" t="s">
        <v>681</v>
      </c>
      <c r="K356" s="259">
        <f>'LK 30'!F4</f>
        <v>63.1</v>
      </c>
      <c r="L356" s="259">
        <f>'LK 30'!G4</f>
        <v>65</v>
      </c>
      <c r="M356" s="259">
        <f>'LK 30'!H4</f>
        <v>65</v>
      </c>
      <c r="N356" s="259">
        <f>'LK 30'!I4</f>
        <v>39</v>
      </c>
      <c r="O356" s="260">
        <f t="shared" si="116"/>
        <v>65</v>
      </c>
      <c r="P356" s="260">
        <f t="shared" si="117"/>
        <v>232.1</v>
      </c>
      <c r="Q356" s="261">
        <f>'LK 30'!D4</f>
        <v>75</v>
      </c>
      <c r="R356" s="262">
        <f t="shared" ref="R356:R360" si="119">0.81*3</f>
        <v>2.4300000000000002</v>
      </c>
    </row>
    <row r="357" spans="2:18" x14ac:dyDescent="0.25">
      <c r="B357" s="254">
        <v>349</v>
      </c>
      <c r="C357" s="267" t="s">
        <v>564</v>
      </c>
      <c r="D357" s="256" t="str">
        <f t="shared" si="118"/>
        <v>LK.30.3</v>
      </c>
      <c r="E357" s="256" t="s">
        <v>1029</v>
      </c>
      <c r="F357" s="257">
        <v>4</v>
      </c>
      <c r="G357" s="305"/>
      <c r="H357" s="258" t="s">
        <v>661</v>
      </c>
      <c r="I357" s="258" t="s">
        <v>662</v>
      </c>
      <c r="J357" s="258" t="s">
        <v>681</v>
      </c>
      <c r="K357" s="259">
        <f>'LK 30'!F5</f>
        <v>63.4</v>
      </c>
      <c r="L357" s="259">
        <f>'LK 30'!G5</f>
        <v>65</v>
      </c>
      <c r="M357" s="259">
        <f>'LK 30'!H5</f>
        <v>65</v>
      </c>
      <c r="N357" s="259">
        <f>'LK 30'!I5</f>
        <v>34.200000000000003</v>
      </c>
      <c r="O357" s="260">
        <f t="shared" si="116"/>
        <v>65</v>
      </c>
      <c r="P357" s="260">
        <f t="shared" si="117"/>
        <v>227.60000000000002</v>
      </c>
      <c r="Q357" s="261">
        <f>'LK 30'!D5</f>
        <v>105</v>
      </c>
      <c r="R357" s="262">
        <f t="shared" si="119"/>
        <v>2.4300000000000002</v>
      </c>
    </row>
    <row r="358" spans="2:18" x14ac:dyDescent="0.25">
      <c r="B358" s="254">
        <v>350</v>
      </c>
      <c r="C358" s="267" t="s">
        <v>565</v>
      </c>
      <c r="D358" s="256" t="str">
        <f t="shared" si="118"/>
        <v>LK.30.4</v>
      </c>
      <c r="E358" s="256" t="s">
        <v>1030</v>
      </c>
      <c r="F358" s="257">
        <v>4</v>
      </c>
      <c r="G358" s="305" t="s">
        <v>1137</v>
      </c>
      <c r="H358" s="258" t="s">
        <v>661</v>
      </c>
      <c r="I358" s="258" t="s">
        <v>662</v>
      </c>
      <c r="J358" s="258" t="s">
        <v>663</v>
      </c>
      <c r="K358" s="259">
        <f>'LK 30'!F6</f>
        <v>63.4</v>
      </c>
      <c r="L358" s="259">
        <f>'LK 30'!G6</f>
        <v>65</v>
      </c>
      <c r="M358" s="259">
        <f>'LK 30'!H6</f>
        <v>65</v>
      </c>
      <c r="N358" s="259">
        <f>'LK 30'!I6</f>
        <v>34.200000000000003</v>
      </c>
      <c r="O358" s="260">
        <f t="shared" si="116"/>
        <v>65</v>
      </c>
      <c r="P358" s="260">
        <f t="shared" si="117"/>
        <v>227.60000000000002</v>
      </c>
      <c r="Q358" s="261">
        <f>'LK 30'!D6</f>
        <v>105</v>
      </c>
      <c r="R358" s="262">
        <f t="shared" si="119"/>
        <v>2.4300000000000002</v>
      </c>
    </row>
    <row r="359" spans="2:18" x14ac:dyDescent="0.25">
      <c r="B359" s="254">
        <v>351</v>
      </c>
      <c r="C359" s="267" t="s">
        <v>566</v>
      </c>
      <c r="D359" s="256" t="str">
        <f t="shared" si="118"/>
        <v>LK.30.5</v>
      </c>
      <c r="E359" s="256" t="s">
        <v>1031</v>
      </c>
      <c r="F359" s="257">
        <v>4</v>
      </c>
      <c r="G359" s="305"/>
      <c r="H359" s="258" t="s">
        <v>664</v>
      </c>
      <c r="I359" s="258" t="s">
        <v>665</v>
      </c>
      <c r="J359" s="258" t="s">
        <v>663</v>
      </c>
      <c r="K359" s="259">
        <f>'LK 30'!F7</f>
        <v>63.1</v>
      </c>
      <c r="L359" s="259">
        <f>'LK 30'!G7</f>
        <v>65</v>
      </c>
      <c r="M359" s="259">
        <f>'LK 30'!H7</f>
        <v>65</v>
      </c>
      <c r="N359" s="259">
        <f>'LK 30'!I7</f>
        <v>39</v>
      </c>
      <c r="O359" s="260">
        <f t="shared" si="116"/>
        <v>65</v>
      </c>
      <c r="P359" s="260">
        <f t="shared" si="117"/>
        <v>232.1</v>
      </c>
      <c r="Q359" s="261">
        <f>'LK 30'!D7</f>
        <v>75</v>
      </c>
      <c r="R359" s="262">
        <f t="shared" si="119"/>
        <v>2.4300000000000002</v>
      </c>
    </row>
    <row r="360" spans="2:18" x14ac:dyDescent="0.25">
      <c r="B360" s="254">
        <v>352</v>
      </c>
      <c r="C360" s="267" t="s">
        <v>567</v>
      </c>
      <c r="D360" s="256" t="str">
        <f t="shared" si="118"/>
        <v>LK.30.6</v>
      </c>
      <c r="E360" s="256" t="s">
        <v>1032</v>
      </c>
      <c r="F360" s="257">
        <v>4</v>
      </c>
      <c r="G360" s="305"/>
      <c r="H360" s="258" t="s">
        <v>661</v>
      </c>
      <c r="I360" s="258" t="s">
        <v>662</v>
      </c>
      <c r="J360" s="258" t="s">
        <v>663</v>
      </c>
      <c r="K360" s="259">
        <f>'LK 30'!F8</f>
        <v>63.4</v>
      </c>
      <c r="L360" s="259">
        <f>'LK 30'!G8</f>
        <v>65</v>
      </c>
      <c r="M360" s="259">
        <f>'LK 30'!H8</f>
        <v>65</v>
      </c>
      <c r="N360" s="259">
        <f>'LK 30'!I8</f>
        <v>34.200000000000003</v>
      </c>
      <c r="O360" s="260">
        <f t="shared" si="116"/>
        <v>65</v>
      </c>
      <c r="P360" s="260">
        <f t="shared" si="117"/>
        <v>227.60000000000002</v>
      </c>
      <c r="Q360" s="261">
        <f>'LK 30'!D8</f>
        <v>105</v>
      </c>
      <c r="R360" s="262">
        <f t="shared" si="119"/>
        <v>2.4300000000000002</v>
      </c>
    </row>
    <row r="361" spans="2:18" hidden="1" x14ac:dyDescent="0.25">
      <c r="B361" s="268"/>
      <c r="C361" s="269"/>
      <c r="D361" s="270"/>
      <c r="E361" s="270"/>
      <c r="F361" s="271"/>
      <c r="G361" s="271"/>
      <c r="H361" s="272"/>
      <c r="I361" s="272"/>
      <c r="J361" s="272"/>
      <c r="K361" s="273"/>
      <c r="L361" s="273"/>
      <c r="M361" s="273"/>
      <c r="N361" s="273"/>
      <c r="O361" s="274"/>
      <c r="P361" s="274"/>
      <c r="Q361" s="275"/>
      <c r="R361" s="262"/>
    </row>
    <row r="362" spans="2:18" ht="45.75" hidden="1" customHeight="1" thickBot="1" x14ac:dyDescent="0.3">
      <c r="B362" s="276"/>
      <c r="C362" s="276"/>
      <c r="D362" s="276"/>
      <c r="E362" s="276"/>
      <c r="F362" s="277"/>
      <c r="G362" s="277"/>
      <c r="H362" s="276"/>
      <c r="I362" s="276"/>
      <c r="J362" s="276"/>
      <c r="K362" s="278"/>
      <c r="L362" s="278"/>
      <c r="M362" s="278"/>
      <c r="N362" s="278"/>
      <c r="O362" s="278"/>
      <c r="P362" s="278"/>
      <c r="Q362" s="279"/>
      <c r="R362" s="280"/>
    </row>
    <row r="363" spans="2:18" hidden="1" x14ac:dyDescent="0.25">
      <c r="B363" s="281"/>
      <c r="C363" s="306" t="s">
        <v>112</v>
      </c>
      <c r="D363" s="307"/>
      <c r="E363" s="307"/>
      <c r="F363" s="308"/>
      <c r="G363" s="282"/>
      <c r="H363" s="283"/>
      <c r="I363" s="283"/>
      <c r="J363" s="284"/>
      <c r="K363" s="285">
        <f>SUM(K365:K366)</f>
        <v>243.06</v>
      </c>
      <c r="L363" s="285">
        <f>SUM(L365:L366)</f>
        <v>243.06</v>
      </c>
      <c r="M363" s="285">
        <f>SUM(M365:M366)</f>
        <v>230.52</v>
      </c>
      <c r="N363" s="285"/>
      <c r="O363" s="285">
        <f>MAX(K363:N363)</f>
        <v>243.06</v>
      </c>
      <c r="P363" s="285">
        <f>SUM(P365:P366)</f>
        <v>716.64</v>
      </c>
      <c r="Q363" s="286">
        <f>+SUM(Q365:Q366)</f>
        <v>480</v>
      </c>
      <c r="R363" s="285"/>
    </row>
    <row r="364" spans="2:18" ht="15" customHeight="1" x14ac:dyDescent="0.25">
      <c r="B364" s="309" t="s">
        <v>1146</v>
      </c>
      <c r="C364" s="309"/>
      <c r="D364" s="309"/>
      <c r="E364" s="309"/>
      <c r="F364" s="309"/>
      <c r="G364" s="309"/>
      <c r="H364" s="309"/>
      <c r="I364" s="309"/>
      <c r="J364" s="309"/>
      <c r="K364" s="309"/>
      <c r="L364" s="309"/>
      <c r="M364" s="309"/>
      <c r="N364" s="309"/>
      <c r="O364" s="309"/>
      <c r="P364" s="309"/>
      <c r="Q364" s="309"/>
      <c r="R364" s="285"/>
    </row>
    <row r="365" spans="2:18" x14ac:dyDescent="0.25">
      <c r="B365" s="254">
        <v>1</v>
      </c>
      <c r="C365" s="287" t="s">
        <v>568</v>
      </c>
      <c r="D365" s="256" t="str">
        <f>+C365</f>
        <v>BT-01.1</v>
      </c>
      <c r="E365" s="256" t="s">
        <v>1034</v>
      </c>
      <c r="F365" s="257">
        <v>3</v>
      </c>
      <c r="G365" s="257" t="s">
        <v>679</v>
      </c>
      <c r="H365" s="305" t="s">
        <v>1033</v>
      </c>
      <c r="I365" s="305"/>
      <c r="J365" s="258" t="s">
        <v>681</v>
      </c>
      <c r="K365" s="259">
        <f>'NNO-BT-01'!F3</f>
        <v>121.53</v>
      </c>
      <c r="L365" s="259">
        <f>'NNO-BT-01'!G3</f>
        <v>121.53</v>
      </c>
      <c r="M365" s="259">
        <f>'NNO-BT-01'!H3</f>
        <v>115.26</v>
      </c>
      <c r="N365" s="259"/>
      <c r="O365" s="260">
        <f t="shared" ref="O365:O366" si="120">+MAX(K365:N365)</f>
        <v>121.53</v>
      </c>
      <c r="P365" s="260">
        <f t="shared" ref="P365:P366" si="121">+SUM(K365:N365)</f>
        <v>358.32</v>
      </c>
      <c r="Q365" s="261">
        <f>'NNO-BT-01'!D3</f>
        <v>240</v>
      </c>
      <c r="R365" s="262">
        <f>0.81*2</f>
        <v>1.62</v>
      </c>
    </row>
    <row r="366" spans="2:18" x14ac:dyDescent="0.25">
      <c r="B366" s="254">
        <v>2</v>
      </c>
      <c r="C366" s="287" t="s">
        <v>570</v>
      </c>
      <c r="D366" s="256" t="str">
        <f t="shared" ref="D366" si="122">+C366</f>
        <v>BT-01.2</v>
      </c>
      <c r="E366" s="256" t="s">
        <v>1035</v>
      </c>
      <c r="F366" s="257">
        <v>3</v>
      </c>
      <c r="G366" s="257" t="s">
        <v>680</v>
      </c>
      <c r="H366" s="305" t="s">
        <v>1033</v>
      </c>
      <c r="I366" s="305"/>
      <c r="J366" s="258" t="s">
        <v>663</v>
      </c>
      <c r="K366" s="259">
        <f>'NNO-BT-01'!F4</f>
        <v>121.53</v>
      </c>
      <c r="L366" s="259">
        <f>'NNO-BT-01'!G4</f>
        <v>121.53</v>
      </c>
      <c r="M366" s="259">
        <f>'NNO-BT-01'!H4</f>
        <v>115.26</v>
      </c>
      <c r="N366" s="259"/>
      <c r="O366" s="260">
        <f t="shared" si="120"/>
        <v>121.53</v>
      </c>
      <c r="P366" s="260">
        <f t="shared" si="121"/>
        <v>358.32</v>
      </c>
      <c r="Q366" s="261">
        <f>'NNO-BT-01'!D4</f>
        <v>240</v>
      </c>
      <c r="R366" s="262">
        <f>0.81*2</f>
        <v>1.62</v>
      </c>
    </row>
    <row r="367" spans="2:18" hidden="1" x14ac:dyDescent="0.25">
      <c r="B367" s="254">
        <v>3</v>
      </c>
      <c r="C367" s="304" t="s">
        <v>115</v>
      </c>
      <c r="D367" s="304"/>
      <c r="E367" s="304"/>
      <c r="F367" s="304"/>
      <c r="G367" s="282"/>
      <c r="H367" s="283"/>
      <c r="I367" s="283"/>
      <c r="J367" s="283"/>
      <c r="K367" s="285">
        <f>SUM(K368:K369)</f>
        <v>243.06</v>
      </c>
      <c r="L367" s="285">
        <f>SUM(L368:L369)</f>
        <v>243.06</v>
      </c>
      <c r="M367" s="285">
        <f>SUM(M368:M369)</f>
        <v>230.52</v>
      </c>
      <c r="N367" s="285"/>
      <c r="O367" s="285">
        <f>MAX(K367:N367)</f>
        <v>243.06</v>
      </c>
      <c r="P367" s="285">
        <f>SUM(P368:P369)</f>
        <v>716.64</v>
      </c>
      <c r="Q367" s="288">
        <f>+SUM(Q368:Q369)</f>
        <v>480</v>
      </c>
      <c r="R367" s="285"/>
    </row>
    <row r="368" spans="2:18" x14ac:dyDescent="0.25">
      <c r="B368" s="254">
        <v>3</v>
      </c>
      <c r="C368" s="287" t="s">
        <v>572</v>
      </c>
      <c r="D368" s="256" t="str">
        <f>+C368</f>
        <v>BT-02.1</v>
      </c>
      <c r="E368" s="256" t="s">
        <v>1036</v>
      </c>
      <c r="F368" s="257">
        <v>3</v>
      </c>
      <c r="G368" s="257" t="s">
        <v>680</v>
      </c>
      <c r="H368" s="305" t="s">
        <v>1033</v>
      </c>
      <c r="I368" s="305"/>
      <c r="J368" s="258" t="s">
        <v>681</v>
      </c>
      <c r="K368" s="259">
        <f>'NNO-BT-02'!F3</f>
        <v>121.53</v>
      </c>
      <c r="L368" s="259">
        <f>'NNO-BT-02'!G3</f>
        <v>121.53</v>
      </c>
      <c r="M368" s="259">
        <f>'NNO-BT-02'!H3</f>
        <v>115.26</v>
      </c>
      <c r="N368" s="259"/>
      <c r="O368" s="260">
        <f t="shared" ref="O368:O369" si="123">+MAX(K368:N368)</f>
        <v>121.53</v>
      </c>
      <c r="P368" s="260">
        <f t="shared" ref="P368:P369" si="124">+SUM(K368:N368)</f>
        <v>358.32</v>
      </c>
      <c r="Q368" s="261">
        <f>'NNO-BT-02'!D3</f>
        <v>240</v>
      </c>
      <c r="R368" s="262">
        <f>0.81*2</f>
        <v>1.62</v>
      </c>
    </row>
    <row r="369" spans="2:18" x14ac:dyDescent="0.25">
      <c r="B369" s="254">
        <v>4</v>
      </c>
      <c r="C369" s="287" t="s">
        <v>573</v>
      </c>
      <c r="D369" s="256" t="str">
        <f t="shared" ref="D369" si="125">+C369</f>
        <v>BT-02.2</v>
      </c>
      <c r="E369" s="256" t="s">
        <v>1037</v>
      </c>
      <c r="F369" s="257">
        <v>3</v>
      </c>
      <c r="G369" s="257" t="s">
        <v>682</v>
      </c>
      <c r="H369" s="305" t="s">
        <v>1033</v>
      </c>
      <c r="I369" s="305"/>
      <c r="J369" s="258" t="s">
        <v>663</v>
      </c>
      <c r="K369" s="259">
        <f>'NNO-BT-02'!F4</f>
        <v>121.53</v>
      </c>
      <c r="L369" s="259">
        <f>'NNO-BT-02'!G4</f>
        <v>121.53</v>
      </c>
      <c r="M369" s="259">
        <f>'NNO-BT-02'!H4</f>
        <v>115.26</v>
      </c>
      <c r="N369" s="259"/>
      <c r="O369" s="260">
        <f t="shared" si="123"/>
        <v>121.53</v>
      </c>
      <c r="P369" s="260">
        <f t="shared" si="124"/>
        <v>358.32</v>
      </c>
      <c r="Q369" s="261">
        <f>'NNO-BT-02'!D4</f>
        <v>240</v>
      </c>
      <c r="R369" s="262">
        <f>0.81*2</f>
        <v>1.62</v>
      </c>
    </row>
    <row r="370" spans="2:18" hidden="1" x14ac:dyDescent="0.25">
      <c r="B370" s="254">
        <v>4.7</v>
      </c>
      <c r="C370" s="304" t="s">
        <v>118</v>
      </c>
      <c r="D370" s="304"/>
      <c r="E370" s="304"/>
      <c r="F370" s="304"/>
      <c r="G370" s="282"/>
      <c r="H370" s="283"/>
      <c r="I370" s="283"/>
      <c r="J370" s="283"/>
      <c r="K370" s="285">
        <f>SUM(K371:K372)</f>
        <v>243.06</v>
      </c>
      <c r="L370" s="285">
        <f>SUM(L371:L372)</f>
        <v>243.06</v>
      </c>
      <c r="M370" s="285">
        <f>SUM(M371:M372)</f>
        <v>230.52</v>
      </c>
      <c r="N370" s="285"/>
      <c r="O370" s="285">
        <f>MAX(K370:N370)</f>
        <v>243.06</v>
      </c>
      <c r="P370" s="285">
        <f>SUM(P371:P372)</f>
        <v>716.64</v>
      </c>
      <c r="Q370" s="288">
        <f>+SUM(Q371:Q372)</f>
        <v>480</v>
      </c>
      <c r="R370" s="285"/>
    </row>
    <row r="371" spans="2:18" x14ac:dyDescent="0.25">
      <c r="B371" s="254">
        <v>5</v>
      </c>
      <c r="C371" s="287" t="s">
        <v>574</v>
      </c>
      <c r="D371" s="256" t="str">
        <f>+C371</f>
        <v>BT-03.1</v>
      </c>
      <c r="E371" s="256" t="s">
        <v>1038</v>
      </c>
      <c r="F371" s="257">
        <v>3</v>
      </c>
      <c r="G371" s="257" t="s">
        <v>682</v>
      </c>
      <c r="H371" s="305" t="s">
        <v>1033</v>
      </c>
      <c r="I371" s="305"/>
      <c r="J371" s="258" t="s">
        <v>681</v>
      </c>
      <c r="K371" s="259">
        <f>'NNO-BT-03'!F3</f>
        <v>121.53</v>
      </c>
      <c r="L371" s="259">
        <f>'NNO-BT-03'!G3</f>
        <v>121.53</v>
      </c>
      <c r="M371" s="259">
        <f>'NNO-BT-03'!H3</f>
        <v>115.26</v>
      </c>
      <c r="N371" s="259"/>
      <c r="O371" s="260">
        <f t="shared" ref="O371:O372" si="126">+MAX(K371:N371)</f>
        <v>121.53</v>
      </c>
      <c r="P371" s="260">
        <f t="shared" ref="P371:P372" si="127">+SUM(K371:N371)</f>
        <v>358.32</v>
      </c>
      <c r="Q371" s="261">
        <f>'NNO-BT-03'!D3</f>
        <v>240</v>
      </c>
      <c r="R371" s="262">
        <f>0.81*2</f>
        <v>1.62</v>
      </c>
    </row>
    <row r="372" spans="2:18" x14ac:dyDescent="0.25">
      <c r="B372" s="254">
        <v>6</v>
      </c>
      <c r="C372" s="287" t="s">
        <v>575</v>
      </c>
      <c r="D372" s="256" t="str">
        <f t="shared" ref="D372" si="128">+C372</f>
        <v>BT-03.2</v>
      </c>
      <c r="E372" s="256" t="s">
        <v>1039</v>
      </c>
      <c r="F372" s="257">
        <v>3</v>
      </c>
      <c r="G372" s="257" t="s">
        <v>709</v>
      </c>
      <c r="H372" s="305" t="s">
        <v>1033</v>
      </c>
      <c r="I372" s="305"/>
      <c r="J372" s="258" t="s">
        <v>663</v>
      </c>
      <c r="K372" s="259">
        <f>'NNO-BT-03'!F4</f>
        <v>121.53</v>
      </c>
      <c r="L372" s="259">
        <f>'NNO-BT-03'!G4</f>
        <v>121.53</v>
      </c>
      <c r="M372" s="259">
        <f>'NNO-BT-03'!H4</f>
        <v>115.26</v>
      </c>
      <c r="N372" s="259"/>
      <c r="O372" s="260">
        <f t="shared" si="126"/>
        <v>121.53</v>
      </c>
      <c r="P372" s="260">
        <f t="shared" si="127"/>
        <v>358.32</v>
      </c>
      <c r="Q372" s="261">
        <f>'NNO-BT-03'!D4</f>
        <v>240</v>
      </c>
      <c r="R372" s="262">
        <f>0.81*2</f>
        <v>1.62</v>
      </c>
    </row>
    <row r="373" spans="2:18" hidden="1" x14ac:dyDescent="0.25">
      <c r="B373" s="254">
        <v>6.8</v>
      </c>
      <c r="C373" s="304" t="s">
        <v>121</v>
      </c>
      <c r="D373" s="304"/>
      <c r="E373" s="304"/>
      <c r="F373" s="304"/>
      <c r="G373" s="282"/>
      <c r="H373" s="283"/>
      <c r="I373" s="283"/>
      <c r="J373" s="283"/>
      <c r="K373" s="285">
        <f>SUM(K374:K375)</f>
        <v>243.06</v>
      </c>
      <c r="L373" s="285">
        <f>SUM(L374:L375)</f>
        <v>243.06</v>
      </c>
      <c r="M373" s="285">
        <f>SUM(M374:M375)</f>
        <v>230.52</v>
      </c>
      <c r="N373" s="285"/>
      <c r="O373" s="285">
        <f>MAX(K373:N373)</f>
        <v>243.06</v>
      </c>
      <c r="P373" s="285">
        <f>SUM(P374:P375)</f>
        <v>716.64</v>
      </c>
      <c r="Q373" s="288">
        <f>+SUM(Q374:Q375)</f>
        <v>479.40999999999997</v>
      </c>
      <c r="R373" s="285"/>
    </row>
    <row r="374" spans="2:18" x14ac:dyDescent="0.25">
      <c r="B374" s="254">
        <v>7</v>
      </c>
      <c r="C374" s="287" t="s">
        <v>576</v>
      </c>
      <c r="D374" s="256" t="str">
        <f>+C374</f>
        <v>BT-04.1</v>
      </c>
      <c r="E374" s="256" t="s">
        <v>1040</v>
      </c>
      <c r="F374" s="257">
        <v>3</v>
      </c>
      <c r="G374" s="257" t="s">
        <v>709</v>
      </c>
      <c r="H374" s="305" t="s">
        <v>1033</v>
      </c>
      <c r="I374" s="305"/>
      <c r="J374" s="258" t="s">
        <v>681</v>
      </c>
      <c r="K374" s="259">
        <f>'NNO-BT-04'!F3</f>
        <v>121.53</v>
      </c>
      <c r="L374" s="259">
        <f>'NNO-BT-04'!G3</f>
        <v>121.53</v>
      </c>
      <c r="M374" s="259">
        <f>'NNO-BT-04'!H3</f>
        <v>115.26</v>
      </c>
      <c r="N374" s="259"/>
      <c r="O374" s="260">
        <f t="shared" ref="O374:O375" si="129">+MAX(K374:N374)</f>
        <v>121.53</v>
      </c>
      <c r="P374" s="260">
        <f t="shared" ref="P374:P375" si="130">+SUM(K374:N374)</f>
        <v>358.32</v>
      </c>
      <c r="Q374" s="261">
        <f>'NNO-BT-04'!D3</f>
        <v>240</v>
      </c>
      <c r="R374" s="262">
        <f>0.81*2</f>
        <v>1.62</v>
      </c>
    </row>
    <row r="375" spans="2:18" x14ac:dyDescent="0.25">
      <c r="B375" s="254">
        <v>8</v>
      </c>
      <c r="C375" s="287" t="s">
        <v>577</v>
      </c>
      <c r="D375" s="256" t="str">
        <f t="shared" ref="D375" si="131">+C375</f>
        <v>BT-04.2</v>
      </c>
      <c r="E375" s="256" t="s">
        <v>1041</v>
      </c>
      <c r="F375" s="257">
        <v>3</v>
      </c>
      <c r="G375" s="257" t="s">
        <v>710</v>
      </c>
      <c r="H375" s="305" t="s">
        <v>1033</v>
      </c>
      <c r="I375" s="305"/>
      <c r="J375" s="258" t="s">
        <v>663</v>
      </c>
      <c r="K375" s="259">
        <f>'NNO-BT-04'!F4</f>
        <v>121.53</v>
      </c>
      <c r="L375" s="259">
        <f>'NNO-BT-04'!G4</f>
        <v>121.53</v>
      </c>
      <c r="M375" s="259">
        <f>'NNO-BT-04'!H4</f>
        <v>115.26</v>
      </c>
      <c r="N375" s="259"/>
      <c r="O375" s="260">
        <f t="shared" si="129"/>
        <v>121.53</v>
      </c>
      <c r="P375" s="260">
        <f t="shared" si="130"/>
        <v>358.32</v>
      </c>
      <c r="Q375" s="261">
        <f>'NNO-BT-04'!D4</f>
        <v>239.41</v>
      </c>
      <c r="R375" s="262">
        <f>0.81*2</f>
        <v>1.62</v>
      </c>
    </row>
    <row r="376" spans="2:18" hidden="1" x14ac:dyDescent="0.25">
      <c r="B376" s="254">
        <v>8.9</v>
      </c>
      <c r="C376" s="304" t="s">
        <v>124</v>
      </c>
      <c r="D376" s="304"/>
      <c r="E376" s="304"/>
      <c r="F376" s="304"/>
      <c r="G376" s="282"/>
      <c r="H376" s="283"/>
      <c r="I376" s="283"/>
      <c r="J376" s="283"/>
      <c r="K376" s="285">
        <f>SUM(K377:K378)</f>
        <v>243.06</v>
      </c>
      <c r="L376" s="285">
        <f>SUM(L377:L378)</f>
        <v>243.06</v>
      </c>
      <c r="M376" s="285">
        <f>SUM(M377:M378)</f>
        <v>230.52</v>
      </c>
      <c r="N376" s="285"/>
      <c r="O376" s="285">
        <f>MAX(K376:N376)</f>
        <v>243.06</v>
      </c>
      <c r="P376" s="285">
        <f>SUM(P377:P378)</f>
        <v>716.64</v>
      </c>
      <c r="Q376" s="288">
        <f>+SUM(Q377:Q378)</f>
        <v>480</v>
      </c>
      <c r="R376" s="285"/>
    </row>
    <row r="377" spans="2:18" x14ac:dyDescent="0.25">
      <c r="B377" s="254">
        <v>9</v>
      </c>
      <c r="C377" s="287" t="s">
        <v>578</v>
      </c>
      <c r="D377" s="256" t="str">
        <f>+C377</f>
        <v>BT-05.1</v>
      </c>
      <c r="E377" s="256" t="s">
        <v>1043</v>
      </c>
      <c r="F377" s="257">
        <v>3</v>
      </c>
      <c r="G377" s="257" t="s">
        <v>679</v>
      </c>
      <c r="H377" s="305" t="s">
        <v>1033</v>
      </c>
      <c r="I377" s="305"/>
      <c r="J377" s="258" t="s">
        <v>681</v>
      </c>
      <c r="K377" s="259">
        <f>'NNO-BT-05'!F3</f>
        <v>121.53</v>
      </c>
      <c r="L377" s="259">
        <f>'NNO-BT-05'!G3</f>
        <v>121.53</v>
      </c>
      <c r="M377" s="259">
        <f>'NNO-BT-05'!H3</f>
        <v>115.26</v>
      </c>
      <c r="N377" s="259"/>
      <c r="O377" s="260">
        <f t="shared" ref="O377:O378" si="132">+MAX(K377:N377)</f>
        <v>121.53</v>
      </c>
      <c r="P377" s="260">
        <f t="shared" ref="P377:P378" si="133">+SUM(K377:N377)</f>
        <v>358.32</v>
      </c>
      <c r="Q377" s="261">
        <f>'NNO-BT-05'!D3</f>
        <v>240</v>
      </c>
      <c r="R377" s="262">
        <f>0.81*2</f>
        <v>1.62</v>
      </c>
    </row>
    <row r="378" spans="2:18" x14ac:dyDescent="0.25">
      <c r="B378" s="254">
        <v>10</v>
      </c>
      <c r="C378" s="287" t="s">
        <v>579</v>
      </c>
      <c r="D378" s="256" t="str">
        <f t="shared" ref="D378" si="134">+C378</f>
        <v>BT-05.2</v>
      </c>
      <c r="E378" s="256" t="s">
        <v>1044</v>
      </c>
      <c r="F378" s="257">
        <v>3</v>
      </c>
      <c r="G378" s="257" t="s">
        <v>680</v>
      </c>
      <c r="H378" s="305" t="s">
        <v>1033</v>
      </c>
      <c r="I378" s="305"/>
      <c r="J378" s="258" t="s">
        <v>663</v>
      </c>
      <c r="K378" s="259">
        <f>'NNO-BT-05'!F4</f>
        <v>121.53</v>
      </c>
      <c r="L378" s="259">
        <f>'NNO-BT-05'!G4</f>
        <v>121.53</v>
      </c>
      <c r="M378" s="259">
        <f>'NNO-BT-05'!H4</f>
        <v>115.26</v>
      </c>
      <c r="N378" s="259"/>
      <c r="O378" s="260">
        <f t="shared" si="132"/>
        <v>121.53</v>
      </c>
      <c r="P378" s="260">
        <f t="shared" si="133"/>
        <v>358.32</v>
      </c>
      <c r="Q378" s="261">
        <f>'NNO-BT-05'!D4</f>
        <v>240</v>
      </c>
      <c r="R378" s="262">
        <f>0.81*2</f>
        <v>1.62</v>
      </c>
    </row>
    <row r="379" spans="2:18" hidden="1" x14ac:dyDescent="0.25">
      <c r="B379" s="254">
        <v>10.617582417582399</v>
      </c>
      <c r="C379" s="304" t="s">
        <v>127</v>
      </c>
      <c r="D379" s="304"/>
      <c r="E379" s="304"/>
      <c r="F379" s="304"/>
      <c r="G379" s="282"/>
      <c r="H379" s="283"/>
      <c r="I379" s="283"/>
      <c r="J379" s="283"/>
      <c r="K379" s="285">
        <f>SUM(K380:K381)</f>
        <v>243.06</v>
      </c>
      <c r="L379" s="285">
        <f>SUM(L380:L381)</f>
        <v>243.06</v>
      </c>
      <c r="M379" s="285">
        <f>SUM(M380:M381)</f>
        <v>230.52</v>
      </c>
      <c r="N379" s="285"/>
      <c r="O379" s="285">
        <f>MAX(K379:N379)</f>
        <v>243.06</v>
      </c>
      <c r="P379" s="285">
        <f>SUM(P380:P381)</f>
        <v>716.64</v>
      </c>
      <c r="Q379" s="288">
        <f>+SUM(Q380:Q381)</f>
        <v>480</v>
      </c>
      <c r="R379" s="285"/>
    </row>
    <row r="380" spans="2:18" x14ac:dyDescent="0.25">
      <c r="B380" s="254">
        <v>11</v>
      </c>
      <c r="C380" s="287" t="s">
        <v>580</v>
      </c>
      <c r="D380" s="256" t="str">
        <f>+C380</f>
        <v>BT-06.1</v>
      </c>
      <c r="E380" s="256" t="s">
        <v>1045</v>
      </c>
      <c r="F380" s="257">
        <v>3</v>
      </c>
      <c r="G380" s="257" t="s">
        <v>680</v>
      </c>
      <c r="H380" s="305" t="s">
        <v>1033</v>
      </c>
      <c r="I380" s="305"/>
      <c r="J380" s="258" t="s">
        <v>681</v>
      </c>
      <c r="K380" s="259">
        <f>'NNO-BT-06'!F3</f>
        <v>121.53</v>
      </c>
      <c r="L380" s="259">
        <f>'NNO-BT-06'!G3</f>
        <v>121.53</v>
      </c>
      <c r="M380" s="259">
        <f>'NNO-BT-06'!H3</f>
        <v>115.26</v>
      </c>
      <c r="N380" s="259"/>
      <c r="O380" s="260">
        <f t="shared" ref="O380:O381" si="135">+MAX(K380:N380)</f>
        <v>121.53</v>
      </c>
      <c r="P380" s="260">
        <f t="shared" ref="P380:P381" si="136">+SUM(K380:N380)</f>
        <v>358.32</v>
      </c>
      <c r="Q380" s="261">
        <f>'NNO-BT-06'!D3</f>
        <v>240</v>
      </c>
      <c r="R380" s="262">
        <f>0.81*2</f>
        <v>1.62</v>
      </c>
    </row>
    <row r="381" spans="2:18" x14ac:dyDescent="0.25">
      <c r="B381" s="254">
        <v>12</v>
      </c>
      <c r="C381" s="287" t="s">
        <v>581</v>
      </c>
      <c r="D381" s="256" t="str">
        <f t="shared" ref="D381" si="137">+C381</f>
        <v>BT-06.2</v>
      </c>
      <c r="E381" s="256" t="s">
        <v>1046</v>
      </c>
      <c r="F381" s="257">
        <v>3</v>
      </c>
      <c r="G381" s="257" t="s">
        <v>682</v>
      </c>
      <c r="H381" s="305" t="s">
        <v>1033</v>
      </c>
      <c r="I381" s="305"/>
      <c r="J381" s="258" t="s">
        <v>663</v>
      </c>
      <c r="K381" s="259">
        <f>'NNO-BT-06'!F4</f>
        <v>121.53</v>
      </c>
      <c r="L381" s="259">
        <f>'NNO-BT-06'!G4</f>
        <v>121.53</v>
      </c>
      <c r="M381" s="259">
        <f>'NNO-BT-06'!H4</f>
        <v>115.26</v>
      </c>
      <c r="N381" s="259"/>
      <c r="O381" s="260">
        <f t="shared" si="135"/>
        <v>121.53</v>
      </c>
      <c r="P381" s="260">
        <f t="shared" si="136"/>
        <v>358.32</v>
      </c>
      <c r="Q381" s="261">
        <f>'NNO-BT-06'!D4</f>
        <v>240</v>
      </c>
      <c r="R381" s="262">
        <f>0.81*2</f>
        <v>1.62</v>
      </c>
    </row>
    <row r="382" spans="2:18" hidden="1" x14ac:dyDescent="0.25">
      <c r="B382" s="254">
        <v>12.624615384615399</v>
      </c>
      <c r="C382" s="304" t="s">
        <v>130</v>
      </c>
      <c r="D382" s="304"/>
      <c r="E382" s="304"/>
      <c r="F382" s="304"/>
      <c r="G382" s="282"/>
      <c r="H382" s="283"/>
      <c r="I382" s="283"/>
      <c r="J382" s="283"/>
      <c r="K382" s="285">
        <f>SUM(K383:K384)</f>
        <v>243.06</v>
      </c>
      <c r="L382" s="285">
        <f>SUM(L383:L384)</f>
        <v>243.06</v>
      </c>
      <c r="M382" s="285">
        <f>SUM(M383:M384)</f>
        <v>230.52</v>
      </c>
      <c r="N382" s="285"/>
      <c r="O382" s="285">
        <f>MAX(K382:N382)</f>
        <v>243.06</v>
      </c>
      <c r="P382" s="285">
        <f>SUM(P383:P384)</f>
        <v>716.64</v>
      </c>
      <c r="Q382" s="288">
        <f>+SUM(Q383:Q384)</f>
        <v>480</v>
      </c>
      <c r="R382" s="285"/>
    </row>
    <row r="383" spans="2:18" x14ac:dyDescent="0.25">
      <c r="B383" s="254">
        <v>13</v>
      </c>
      <c r="C383" s="287" t="s">
        <v>582</v>
      </c>
      <c r="D383" s="256" t="str">
        <f>+C383</f>
        <v>BT-07.1</v>
      </c>
      <c r="E383" s="256" t="s">
        <v>1047</v>
      </c>
      <c r="F383" s="257">
        <v>3</v>
      </c>
      <c r="G383" s="257" t="s">
        <v>682</v>
      </c>
      <c r="H383" s="305" t="s">
        <v>1033</v>
      </c>
      <c r="I383" s="305"/>
      <c r="J383" s="258" t="s">
        <v>681</v>
      </c>
      <c r="K383" s="259">
        <f>'NNO-BT-07'!F3</f>
        <v>121.53</v>
      </c>
      <c r="L383" s="259">
        <f>'NNO-BT-07'!G3</f>
        <v>121.53</v>
      </c>
      <c r="M383" s="259">
        <f>'NNO-BT-07'!H3</f>
        <v>115.26</v>
      </c>
      <c r="N383" s="259"/>
      <c r="O383" s="260">
        <f t="shared" ref="O383:O384" si="138">+MAX(K383:N383)</f>
        <v>121.53</v>
      </c>
      <c r="P383" s="260">
        <f t="shared" ref="P383:P384" si="139">+SUM(K383:N383)</f>
        <v>358.32</v>
      </c>
      <c r="Q383" s="261">
        <f>'NNO-BT-07'!D3</f>
        <v>240</v>
      </c>
      <c r="R383" s="262">
        <f>0.81*2</f>
        <v>1.62</v>
      </c>
    </row>
    <row r="384" spans="2:18" x14ac:dyDescent="0.25">
      <c r="B384" s="254">
        <v>14</v>
      </c>
      <c r="C384" s="287" t="s">
        <v>583</v>
      </c>
      <c r="D384" s="256" t="str">
        <f t="shared" ref="D384" si="140">+C384</f>
        <v>BT-07.2</v>
      </c>
      <c r="E384" s="256" t="s">
        <v>1048</v>
      </c>
      <c r="F384" s="257">
        <v>3</v>
      </c>
      <c r="G384" s="257" t="s">
        <v>709</v>
      </c>
      <c r="H384" s="305" t="s">
        <v>1033</v>
      </c>
      <c r="I384" s="305"/>
      <c r="J384" s="258" t="s">
        <v>663</v>
      </c>
      <c r="K384" s="259">
        <f>'NNO-BT-07'!F4</f>
        <v>121.53</v>
      </c>
      <c r="L384" s="259">
        <f>'NNO-BT-07'!G4</f>
        <v>121.53</v>
      </c>
      <c r="M384" s="259">
        <f>'NNO-BT-07'!H4</f>
        <v>115.26</v>
      </c>
      <c r="N384" s="259"/>
      <c r="O384" s="260">
        <f t="shared" si="138"/>
        <v>121.53</v>
      </c>
      <c r="P384" s="260">
        <f t="shared" si="139"/>
        <v>358.32</v>
      </c>
      <c r="Q384" s="261">
        <f>'NNO-BT-07'!D4</f>
        <v>240</v>
      </c>
      <c r="R384" s="262">
        <f>0.81*2</f>
        <v>1.62</v>
      </c>
    </row>
    <row r="385" spans="2:18" hidden="1" x14ac:dyDescent="0.25">
      <c r="B385" s="254">
        <v>14.631648351648399</v>
      </c>
      <c r="C385" s="304" t="s">
        <v>133</v>
      </c>
      <c r="D385" s="304"/>
      <c r="E385" s="304"/>
      <c r="F385" s="304"/>
      <c r="G385" s="282"/>
      <c r="H385" s="283"/>
      <c r="I385" s="283"/>
      <c r="J385" s="283"/>
      <c r="K385" s="285">
        <f>SUM(K386:K387)</f>
        <v>243.06</v>
      </c>
      <c r="L385" s="285">
        <f>SUM(L386:L387)</f>
        <v>243.06</v>
      </c>
      <c r="M385" s="285">
        <f>SUM(M386:M387)</f>
        <v>230.52</v>
      </c>
      <c r="N385" s="285"/>
      <c r="O385" s="285">
        <f>MAX(K385:N385)</f>
        <v>243.06</v>
      </c>
      <c r="P385" s="285">
        <f>SUM(P386:P387)</f>
        <v>716.64</v>
      </c>
      <c r="Q385" s="288">
        <f>+SUM(Q386:Q387)</f>
        <v>479.15</v>
      </c>
      <c r="R385" s="285"/>
    </row>
    <row r="386" spans="2:18" x14ac:dyDescent="0.25">
      <c r="B386" s="254">
        <v>15</v>
      </c>
      <c r="C386" s="287" t="s">
        <v>584</v>
      </c>
      <c r="D386" s="256" t="str">
        <f>+C386</f>
        <v>BT-08.1</v>
      </c>
      <c r="E386" s="256" t="s">
        <v>1049</v>
      </c>
      <c r="F386" s="257">
        <v>3</v>
      </c>
      <c r="G386" s="257" t="s">
        <v>709</v>
      </c>
      <c r="H386" s="305" t="s">
        <v>1033</v>
      </c>
      <c r="I386" s="305"/>
      <c r="J386" s="258" t="s">
        <v>681</v>
      </c>
      <c r="K386" s="259">
        <f>'NNO-BT-08'!F3</f>
        <v>121.53</v>
      </c>
      <c r="L386" s="259">
        <f>'NNO-BT-08'!G3</f>
        <v>121.53</v>
      </c>
      <c r="M386" s="259">
        <f>'NNO-BT-08'!H3</f>
        <v>115.26</v>
      </c>
      <c r="N386" s="259"/>
      <c r="O386" s="260">
        <f t="shared" ref="O386:O387" si="141">+MAX(K386:N386)</f>
        <v>121.53</v>
      </c>
      <c r="P386" s="260">
        <f t="shared" ref="P386:P387" si="142">+SUM(K386:N386)</f>
        <v>358.32</v>
      </c>
      <c r="Q386" s="261">
        <f>'NNO-BT-08'!D3</f>
        <v>240</v>
      </c>
      <c r="R386" s="262">
        <f>0.81*2</f>
        <v>1.62</v>
      </c>
    </row>
    <row r="387" spans="2:18" x14ac:dyDescent="0.25">
      <c r="B387" s="254">
        <v>16</v>
      </c>
      <c r="C387" s="287" t="s">
        <v>585</v>
      </c>
      <c r="D387" s="256" t="str">
        <f t="shared" ref="D387" si="143">+C387</f>
        <v>BT-08.2</v>
      </c>
      <c r="E387" s="256" t="s">
        <v>1050</v>
      </c>
      <c r="F387" s="257">
        <v>3</v>
      </c>
      <c r="G387" s="257" t="s">
        <v>710</v>
      </c>
      <c r="H387" s="305" t="s">
        <v>1033</v>
      </c>
      <c r="I387" s="305"/>
      <c r="J387" s="258" t="s">
        <v>663</v>
      </c>
      <c r="K387" s="259">
        <f>'NNO-BT-08'!F4</f>
        <v>121.53</v>
      </c>
      <c r="L387" s="259">
        <f>'NNO-BT-08'!G4</f>
        <v>121.53</v>
      </c>
      <c r="M387" s="259">
        <f>'NNO-BT-08'!H4</f>
        <v>115.26</v>
      </c>
      <c r="N387" s="259"/>
      <c r="O387" s="260">
        <f t="shared" si="141"/>
        <v>121.53</v>
      </c>
      <c r="P387" s="260">
        <f t="shared" si="142"/>
        <v>358.32</v>
      </c>
      <c r="Q387" s="261">
        <f>'NNO-BT-08'!D4</f>
        <v>239.15</v>
      </c>
      <c r="R387" s="262">
        <f>0.81*2</f>
        <v>1.62</v>
      </c>
    </row>
    <row r="388" spans="2:18" hidden="1" x14ac:dyDescent="0.25">
      <c r="B388" s="254">
        <v>16.6386813186814</v>
      </c>
      <c r="C388" s="304" t="s">
        <v>136</v>
      </c>
      <c r="D388" s="304"/>
      <c r="E388" s="304"/>
      <c r="F388" s="304"/>
      <c r="G388" s="282"/>
      <c r="H388" s="283"/>
      <c r="I388" s="283"/>
      <c r="J388" s="283"/>
      <c r="K388" s="285">
        <f>SUM(K389:K390)</f>
        <v>243.06</v>
      </c>
      <c r="L388" s="285">
        <f>SUM(L389:L390)</f>
        <v>243.06</v>
      </c>
      <c r="M388" s="285">
        <f>SUM(M389:M390)</f>
        <v>230.52</v>
      </c>
      <c r="N388" s="285"/>
      <c r="O388" s="285">
        <f>MAX(K388:N388)</f>
        <v>243.06</v>
      </c>
      <c r="P388" s="285">
        <f>SUM(P389:P390)</f>
        <v>716.64</v>
      </c>
      <c r="Q388" s="288">
        <f>+SUM(Q389:Q390)</f>
        <v>480</v>
      </c>
      <c r="R388" s="285"/>
    </row>
    <row r="389" spans="2:18" x14ac:dyDescent="0.25">
      <c r="B389" s="254">
        <v>17</v>
      </c>
      <c r="C389" s="287" t="s">
        <v>586</v>
      </c>
      <c r="D389" s="256" t="str">
        <f>+C389</f>
        <v>BT-09.1</v>
      </c>
      <c r="E389" s="256" t="s">
        <v>1051</v>
      </c>
      <c r="F389" s="257">
        <v>3</v>
      </c>
      <c r="G389" s="257" t="s">
        <v>679</v>
      </c>
      <c r="H389" s="305" t="s">
        <v>1033</v>
      </c>
      <c r="I389" s="305"/>
      <c r="J389" s="258" t="s">
        <v>681</v>
      </c>
      <c r="K389" s="259">
        <f>'NNO-BT-09'!F3</f>
        <v>121.53</v>
      </c>
      <c r="L389" s="259">
        <f>'NNO-BT-09'!G3</f>
        <v>121.53</v>
      </c>
      <c r="M389" s="259">
        <f>'NNO-BT-09'!H3</f>
        <v>115.26</v>
      </c>
      <c r="N389" s="259"/>
      <c r="O389" s="260">
        <f t="shared" ref="O389:O390" si="144">+MAX(K389:N389)</f>
        <v>121.53</v>
      </c>
      <c r="P389" s="260">
        <f t="shared" ref="P389:P390" si="145">+SUM(K389:N389)</f>
        <v>358.32</v>
      </c>
      <c r="Q389" s="261">
        <f>'NNO-BT-09'!D3</f>
        <v>240</v>
      </c>
      <c r="R389" s="262">
        <f>0.81*2</f>
        <v>1.62</v>
      </c>
    </row>
    <row r="390" spans="2:18" x14ac:dyDescent="0.25">
      <c r="B390" s="254">
        <v>18</v>
      </c>
      <c r="C390" s="287" t="s">
        <v>587</v>
      </c>
      <c r="D390" s="256" t="str">
        <f t="shared" ref="D390" si="146">+C390</f>
        <v>BT-09.2</v>
      </c>
      <c r="E390" s="256" t="s">
        <v>1052</v>
      </c>
      <c r="F390" s="257">
        <v>3</v>
      </c>
      <c r="G390" s="257" t="s">
        <v>680</v>
      </c>
      <c r="H390" s="305" t="s">
        <v>1033</v>
      </c>
      <c r="I390" s="305"/>
      <c r="J390" s="258" t="s">
        <v>663</v>
      </c>
      <c r="K390" s="259">
        <f>'NNO-BT-09'!F4</f>
        <v>121.53</v>
      </c>
      <c r="L390" s="259">
        <f>'NNO-BT-09'!G4</f>
        <v>121.53</v>
      </c>
      <c r="M390" s="259">
        <f>'NNO-BT-09'!H4</f>
        <v>115.26</v>
      </c>
      <c r="N390" s="259"/>
      <c r="O390" s="260">
        <f t="shared" si="144"/>
        <v>121.53</v>
      </c>
      <c r="P390" s="260">
        <f t="shared" si="145"/>
        <v>358.32</v>
      </c>
      <c r="Q390" s="261">
        <f>'NNO-BT-09'!D4</f>
        <v>240</v>
      </c>
      <c r="R390" s="262">
        <f>0.81*2</f>
        <v>1.62</v>
      </c>
    </row>
    <row r="391" spans="2:18" hidden="1" x14ac:dyDescent="0.25">
      <c r="B391" s="254">
        <v>18.645714285714298</v>
      </c>
      <c r="C391" s="304" t="s">
        <v>139</v>
      </c>
      <c r="D391" s="304"/>
      <c r="E391" s="304"/>
      <c r="F391" s="304"/>
      <c r="G391" s="282"/>
      <c r="H391" s="283"/>
      <c r="I391" s="283"/>
      <c r="J391" s="283"/>
      <c r="K391" s="285">
        <f>SUM(K392:K393)</f>
        <v>243.06</v>
      </c>
      <c r="L391" s="285">
        <f>SUM(L392:L393)</f>
        <v>243.06</v>
      </c>
      <c r="M391" s="285">
        <f>SUM(M392:M393)</f>
        <v>230.52</v>
      </c>
      <c r="N391" s="285"/>
      <c r="O391" s="285">
        <f>MAX(K391:N391)</f>
        <v>243.06</v>
      </c>
      <c r="P391" s="285">
        <f>SUM(P392:P393)</f>
        <v>716.64</v>
      </c>
      <c r="Q391" s="288">
        <f>+SUM(Q392:Q393)</f>
        <v>480</v>
      </c>
      <c r="R391" s="285"/>
    </row>
    <row r="392" spans="2:18" x14ac:dyDescent="0.25">
      <c r="B392" s="254">
        <v>19</v>
      </c>
      <c r="C392" s="287" t="s">
        <v>588</v>
      </c>
      <c r="D392" s="256" t="str">
        <f>+C392</f>
        <v>BT-10.1</v>
      </c>
      <c r="E392" s="256" t="s">
        <v>1053</v>
      </c>
      <c r="F392" s="257">
        <v>3</v>
      </c>
      <c r="G392" s="257" t="s">
        <v>680</v>
      </c>
      <c r="H392" s="305" t="s">
        <v>1033</v>
      </c>
      <c r="I392" s="305"/>
      <c r="J392" s="258" t="s">
        <v>681</v>
      </c>
      <c r="K392" s="259">
        <f>'NNO-BT-10'!F3</f>
        <v>121.53</v>
      </c>
      <c r="L392" s="259">
        <f>'NNO-BT-10'!G3</f>
        <v>121.53</v>
      </c>
      <c r="M392" s="259">
        <f>'NNO-BT-10'!H3</f>
        <v>115.26</v>
      </c>
      <c r="N392" s="259"/>
      <c r="O392" s="260">
        <f t="shared" ref="O392:O393" si="147">+MAX(K392:N392)</f>
        <v>121.53</v>
      </c>
      <c r="P392" s="260">
        <f t="shared" ref="P392:P393" si="148">+SUM(K392:N392)</f>
        <v>358.32</v>
      </c>
      <c r="Q392" s="261">
        <f>'NNO-BT-10'!D3</f>
        <v>240</v>
      </c>
      <c r="R392" s="262">
        <f>0.81*2</f>
        <v>1.62</v>
      </c>
    </row>
    <row r="393" spans="2:18" x14ac:dyDescent="0.25">
      <c r="B393" s="254">
        <v>20</v>
      </c>
      <c r="C393" s="287" t="s">
        <v>589</v>
      </c>
      <c r="D393" s="256" t="str">
        <f t="shared" ref="D393" si="149">+C393</f>
        <v>BT-10.2</v>
      </c>
      <c r="E393" s="256" t="s">
        <v>1054</v>
      </c>
      <c r="F393" s="257">
        <v>3</v>
      </c>
      <c r="G393" s="257" t="s">
        <v>682</v>
      </c>
      <c r="H393" s="305" t="s">
        <v>1033</v>
      </c>
      <c r="I393" s="305"/>
      <c r="J393" s="258" t="s">
        <v>663</v>
      </c>
      <c r="K393" s="259">
        <f>'NNO-BT-10'!F4</f>
        <v>121.53</v>
      </c>
      <c r="L393" s="259">
        <f>'NNO-BT-10'!G4</f>
        <v>121.53</v>
      </c>
      <c r="M393" s="259">
        <f>'NNO-BT-10'!H4</f>
        <v>115.26</v>
      </c>
      <c r="N393" s="259"/>
      <c r="O393" s="260">
        <f t="shared" si="147"/>
        <v>121.53</v>
      </c>
      <c r="P393" s="260">
        <f t="shared" si="148"/>
        <v>358.32</v>
      </c>
      <c r="Q393" s="261">
        <f>'NNO-BT-10'!D4</f>
        <v>240</v>
      </c>
      <c r="R393" s="262">
        <f>0.81*2</f>
        <v>1.62</v>
      </c>
    </row>
    <row r="394" spans="2:18" hidden="1" x14ac:dyDescent="0.25">
      <c r="B394" s="254">
        <v>20.6527472527473</v>
      </c>
      <c r="C394" s="304" t="s">
        <v>142</v>
      </c>
      <c r="D394" s="304"/>
      <c r="E394" s="304"/>
      <c r="F394" s="304"/>
      <c r="G394" s="282"/>
      <c r="H394" s="283"/>
      <c r="I394" s="283"/>
      <c r="J394" s="283"/>
      <c r="K394" s="285">
        <f>SUM(K395:K396)</f>
        <v>243.06</v>
      </c>
      <c r="L394" s="285">
        <f>SUM(L395:L396)</f>
        <v>243.06</v>
      </c>
      <c r="M394" s="285">
        <f>SUM(M395:M396)</f>
        <v>230.52</v>
      </c>
      <c r="N394" s="285"/>
      <c r="O394" s="285">
        <f>MAX(K394:N394)</f>
        <v>243.06</v>
      </c>
      <c r="P394" s="285">
        <f>SUM(P395:P396)</f>
        <v>716.64</v>
      </c>
      <c r="Q394" s="288">
        <f>+SUM(Q395:Q396)</f>
        <v>480</v>
      </c>
      <c r="R394" s="285"/>
    </row>
    <row r="395" spans="2:18" x14ac:dyDescent="0.25">
      <c r="B395" s="254">
        <v>21</v>
      </c>
      <c r="C395" s="287" t="s">
        <v>590</v>
      </c>
      <c r="D395" s="256" t="str">
        <f>+C395</f>
        <v>BT-11.1</v>
      </c>
      <c r="E395" s="256" t="s">
        <v>1055</v>
      </c>
      <c r="F395" s="257">
        <v>3</v>
      </c>
      <c r="G395" s="257" t="s">
        <v>682</v>
      </c>
      <c r="H395" s="305" t="s">
        <v>1033</v>
      </c>
      <c r="I395" s="305"/>
      <c r="J395" s="258" t="s">
        <v>681</v>
      </c>
      <c r="K395" s="259">
        <f>'NNO-BT-11'!F3</f>
        <v>121.53</v>
      </c>
      <c r="L395" s="259">
        <f>'NNO-BT-11'!G3</f>
        <v>121.53</v>
      </c>
      <c r="M395" s="259">
        <f>'NNO-BT-11'!H3</f>
        <v>115.26</v>
      </c>
      <c r="N395" s="259"/>
      <c r="O395" s="260">
        <f t="shared" ref="O395:O396" si="150">+MAX(K395:N395)</f>
        <v>121.53</v>
      </c>
      <c r="P395" s="260">
        <f t="shared" ref="P395:P396" si="151">+SUM(K395:N395)</f>
        <v>358.32</v>
      </c>
      <c r="Q395" s="261">
        <f>'NNO-BT-11'!D3</f>
        <v>240</v>
      </c>
      <c r="R395" s="262">
        <f>0.81*2</f>
        <v>1.62</v>
      </c>
    </row>
    <row r="396" spans="2:18" x14ac:dyDescent="0.25">
      <c r="B396" s="254">
        <v>22</v>
      </c>
      <c r="C396" s="287" t="s">
        <v>591</v>
      </c>
      <c r="D396" s="256" t="str">
        <f t="shared" ref="D396" si="152">+C396</f>
        <v>BT-11.2</v>
      </c>
      <c r="E396" s="256" t="s">
        <v>1056</v>
      </c>
      <c r="F396" s="257">
        <v>3</v>
      </c>
      <c r="G396" s="257" t="s">
        <v>709</v>
      </c>
      <c r="H396" s="305" t="s">
        <v>1033</v>
      </c>
      <c r="I396" s="305"/>
      <c r="J396" s="258" t="s">
        <v>663</v>
      </c>
      <c r="K396" s="259">
        <f>'NNO-BT-11'!F4</f>
        <v>121.53</v>
      </c>
      <c r="L396" s="259">
        <f>'NNO-BT-11'!G4</f>
        <v>121.53</v>
      </c>
      <c r="M396" s="259">
        <f>'NNO-BT-11'!H4</f>
        <v>115.26</v>
      </c>
      <c r="N396" s="259"/>
      <c r="O396" s="260">
        <f t="shared" si="150"/>
        <v>121.53</v>
      </c>
      <c r="P396" s="260">
        <f t="shared" si="151"/>
        <v>358.32</v>
      </c>
      <c r="Q396" s="261">
        <f>'NNO-BT-11'!D4</f>
        <v>240</v>
      </c>
      <c r="R396" s="262">
        <f>0.81*2</f>
        <v>1.62</v>
      </c>
    </row>
    <row r="397" spans="2:18" hidden="1" x14ac:dyDescent="0.25">
      <c r="B397" s="254">
        <v>22.659780219780298</v>
      </c>
      <c r="C397" s="304" t="s">
        <v>145</v>
      </c>
      <c r="D397" s="304"/>
      <c r="E397" s="304"/>
      <c r="F397" s="304"/>
      <c r="G397" s="282"/>
      <c r="H397" s="283"/>
      <c r="I397" s="283"/>
      <c r="J397" s="283"/>
      <c r="K397" s="285">
        <f>SUM(K398:K399)</f>
        <v>243.06</v>
      </c>
      <c r="L397" s="285">
        <f>SUM(L398:L399)</f>
        <v>243.06</v>
      </c>
      <c r="M397" s="285">
        <f>SUM(M398:M399)</f>
        <v>230.52</v>
      </c>
      <c r="N397" s="285"/>
      <c r="O397" s="285">
        <f>MAX(K397:N397)</f>
        <v>243.06</v>
      </c>
      <c r="P397" s="285">
        <f>SUM(P398:P399)</f>
        <v>716.64</v>
      </c>
      <c r="Q397" s="288">
        <f>+SUM(Q398:Q399)</f>
        <v>478.88</v>
      </c>
      <c r="R397" s="285"/>
    </row>
    <row r="398" spans="2:18" x14ac:dyDescent="0.25">
      <c r="B398" s="254">
        <v>23</v>
      </c>
      <c r="C398" s="287" t="s">
        <v>592</v>
      </c>
      <c r="D398" s="256" t="str">
        <f>+C398</f>
        <v>BT-12.1</v>
      </c>
      <c r="E398" s="256" t="s">
        <v>1057</v>
      </c>
      <c r="F398" s="257">
        <v>3</v>
      </c>
      <c r="G398" s="257" t="s">
        <v>709</v>
      </c>
      <c r="H398" s="305" t="s">
        <v>1033</v>
      </c>
      <c r="I398" s="305"/>
      <c r="J398" s="258" t="s">
        <v>681</v>
      </c>
      <c r="K398" s="259">
        <f>'NNO-BT-12'!F3</f>
        <v>121.53</v>
      </c>
      <c r="L398" s="259">
        <f>'NNO-BT-12'!G3</f>
        <v>121.53</v>
      </c>
      <c r="M398" s="259">
        <f>'NNO-BT-12'!H3</f>
        <v>115.26</v>
      </c>
      <c r="N398" s="259"/>
      <c r="O398" s="260">
        <f t="shared" ref="O398:O399" si="153">+MAX(K398:N398)</f>
        <v>121.53</v>
      </c>
      <c r="P398" s="260">
        <f t="shared" ref="P398:P399" si="154">+SUM(K398:N398)</f>
        <v>358.32</v>
      </c>
      <c r="Q398" s="261">
        <f>'NNO-BT-12'!D3</f>
        <v>240</v>
      </c>
      <c r="R398" s="262">
        <f>0.81*2</f>
        <v>1.62</v>
      </c>
    </row>
    <row r="399" spans="2:18" x14ac:dyDescent="0.25">
      <c r="B399" s="254">
        <v>24</v>
      </c>
      <c r="C399" s="287" t="s">
        <v>593</v>
      </c>
      <c r="D399" s="256" t="str">
        <f t="shared" ref="D399" si="155">+C399</f>
        <v>BT-12.2</v>
      </c>
      <c r="E399" s="256" t="s">
        <v>1058</v>
      </c>
      <c r="F399" s="257">
        <v>3</v>
      </c>
      <c r="G399" s="257" t="s">
        <v>710</v>
      </c>
      <c r="H399" s="305" t="s">
        <v>1033</v>
      </c>
      <c r="I399" s="305"/>
      <c r="J399" s="258" t="s">
        <v>663</v>
      </c>
      <c r="K399" s="259">
        <f>'NNO-BT-12'!F4</f>
        <v>121.53</v>
      </c>
      <c r="L399" s="259">
        <f>'NNO-BT-12'!G4</f>
        <v>121.53</v>
      </c>
      <c r="M399" s="259">
        <f>'NNO-BT-12'!H4</f>
        <v>115.26</v>
      </c>
      <c r="N399" s="259"/>
      <c r="O399" s="260">
        <f t="shared" si="153"/>
        <v>121.53</v>
      </c>
      <c r="P399" s="260">
        <f t="shared" si="154"/>
        <v>358.32</v>
      </c>
      <c r="Q399" s="261">
        <f>'NNO-BT-12'!D4</f>
        <v>238.88</v>
      </c>
      <c r="R399" s="262">
        <f>0.81*2</f>
        <v>1.62</v>
      </c>
    </row>
    <row r="400" spans="2:18" hidden="1" x14ac:dyDescent="0.25">
      <c r="B400" s="254">
        <v>24.666813186813201</v>
      </c>
      <c r="C400" s="304" t="s">
        <v>148</v>
      </c>
      <c r="D400" s="304"/>
      <c r="E400" s="304"/>
      <c r="F400" s="304"/>
      <c r="G400" s="282"/>
      <c r="H400" s="283"/>
      <c r="I400" s="283"/>
      <c r="J400" s="283"/>
      <c r="K400" s="285">
        <f>SUM(K401:K402)</f>
        <v>274.89999999999998</v>
      </c>
      <c r="L400" s="285">
        <f>SUM(L401:L402)</f>
        <v>281.2</v>
      </c>
      <c r="M400" s="285">
        <f>SUM(M401:M402)</f>
        <v>275.45</v>
      </c>
      <c r="N400" s="285"/>
      <c r="O400" s="285">
        <f>MAX(K400:N400)</f>
        <v>281.2</v>
      </c>
      <c r="P400" s="285">
        <f>SUM(P401:P402)</f>
        <v>831.55</v>
      </c>
      <c r="Q400" s="288">
        <f>+SUM(Q401:Q402)</f>
        <v>525.6099999999999</v>
      </c>
      <c r="R400" s="285"/>
    </row>
    <row r="401" spans="2:18" x14ac:dyDescent="0.25">
      <c r="B401" s="254">
        <v>25</v>
      </c>
      <c r="C401" s="287" t="s">
        <v>594</v>
      </c>
      <c r="D401" s="256" t="str">
        <f>+C401</f>
        <v>BT-13.1</v>
      </c>
      <c r="E401" s="256" t="s">
        <v>1059</v>
      </c>
      <c r="F401" s="257">
        <v>3</v>
      </c>
      <c r="G401" s="257" t="s">
        <v>679</v>
      </c>
      <c r="H401" s="305" t="s">
        <v>1033</v>
      </c>
      <c r="I401" s="305"/>
      <c r="J401" s="258" t="s">
        <v>681</v>
      </c>
      <c r="K401" s="259">
        <f>'NNO-BT-13'!F3</f>
        <v>135.63999999999999</v>
      </c>
      <c r="L401" s="259">
        <f>'NNO-BT-13'!G3</f>
        <v>138.79</v>
      </c>
      <c r="M401" s="259">
        <f>'NNO-BT-13'!H3</f>
        <v>136.19</v>
      </c>
      <c r="N401" s="259"/>
      <c r="O401" s="260">
        <f t="shared" ref="O401:O402" si="156">+MAX(K401:N401)</f>
        <v>138.79</v>
      </c>
      <c r="P401" s="260">
        <f t="shared" ref="P401:P402" si="157">+SUM(K401:N401)</f>
        <v>410.61999999999995</v>
      </c>
      <c r="Q401" s="261">
        <f>'NNO-BT-13'!D3</f>
        <v>259.77</v>
      </c>
      <c r="R401" s="262">
        <f>0.81*2</f>
        <v>1.62</v>
      </c>
    </row>
    <row r="402" spans="2:18" x14ac:dyDescent="0.25">
      <c r="B402" s="254">
        <v>26</v>
      </c>
      <c r="C402" s="287" t="s">
        <v>596</v>
      </c>
      <c r="D402" s="256" t="str">
        <f t="shared" ref="D402" si="158">+C402</f>
        <v>BT-13.2</v>
      </c>
      <c r="E402" s="256" t="s">
        <v>1060</v>
      </c>
      <c r="F402" s="257">
        <v>3</v>
      </c>
      <c r="G402" s="257" t="s">
        <v>680</v>
      </c>
      <c r="H402" s="305" t="s">
        <v>1033</v>
      </c>
      <c r="I402" s="305"/>
      <c r="J402" s="258" t="s">
        <v>663</v>
      </c>
      <c r="K402" s="259">
        <f>'NNO-BT-13'!F4</f>
        <v>139.26</v>
      </c>
      <c r="L402" s="259">
        <f>'NNO-BT-13'!G4</f>
        <v>142.41</v>
      </c>
      <c r="M402" s="259">
        <f>'NNO-BT-13'!H4</f>
        <v>139.26</v>
      </c>
      <c r="N402" s="259"/>
      <c r="O402" s="260">
        <f t="shared" si="156"/>
        <v>142.41</v>
      </c>
      <c r="P402" s="260">
        <f t="shared" si="157"/>
        <v>420.92999999999995</v>
      </c>
      <c r="Q402" s="261">
        <f>'NNO-BT-13'!D4</f>
        <v>265.83999999999997</v>
      </c>
      <c r="R402" s="262">
        <f>0.81*2</f>
        <v>1.62</v>
      </c>
    </row>
    <row r="403" spans="2:18" hidden="1" x14ac:dyDescent="0.25">
      <c r="B403" s="254">
        <v>26.673846153846199</v>
      </c>
      <c r="C403" s="304" t="s">
        <v>151</v>
      </c>
      <c r="D403" s="304"/>
      <c r="E403" s="304"/>
      <c r="F403" s="304"/>
      <c r="G403" s="282"/>
      <c r="H403" s="283"/>
      <c r="I403" s="283"/>
      <c r="J403" s="283"/>
      <c r="K403" s="285">
        <f>SUM(K404:K405)</f>
        <v>327.03999999999996</v>
      </c>
      <c r="L403" s="285">
        <f>SUM(L404:L405)</f>
        <v>334.15</v>
      </c>
      <c r="M403" s="285">
        <f>SUM(M404:M405)</f>
        <v>327.14</v>
      </c>
      <c r="N403" s="285"/>
      <c r="O403" s="285">
        <f>MAX(K403:N403)</f>
        <v>334.15</v>
      </c>
      <c r="P403" s="285">
        <f>SUM(P404:P405)</f>
        <v>988.32999999999993</v>
      </c>
      <c r="Q403" s="288">
        <f>+SUM(Q404:Q405)</f>
        <v>598.21</v>
      </c>
      <c r="R403" s="285"/>
    </row>
    <row r="404" spans="2:18" x14ac:dyDescent="0.25">
      <c r="B404" s="254">
        <v>27</v>
      </c>
      <c r="C404" s="287" t="s">
        <v>598</v>
      </c>
      <c r="D404" s="256" t="str">
        <f>+C404</f>
        <v>BT-14.1</v>
      </c>
      <c r="E404" s="256" t="s">
        <v>1061</v>
      </c>
      <c r="F404" s="257">
        <v>3</v>
      </c>
      <c r="G404" s="257" t="s">
        <v>680</v>
      </c>
      <c r="H404" s="305" t="s">
        <v>1033</v>
      </c>
      <c r="I404" s="305"/>
      <c r="J404" s="258" t="s">
        <v>681</v>
      </c>
      <c r="K404" s="259">
        <f>'NNO-BT-14'!F3</f>
        <v>188.97</v>
      </c>
      <c r="L404" s="259">
        <f>'NNO-BT-14'!G3</f>
        <v>192.55</v>
      </c>
      <c r="M404" s="259">
        <f>'NNO-BT-14'!H3</f>
        <v>188.97</v>
      </c>
      <c r="N404" s="259"/>
      <c r="O404" s="260">
        <f t="shared" ref="O404:O405" si="159">+MAX(K404:N404)</f>
        <v>192.55</v>
      </c>
      <c r="P404" s="260">
        <f t="shared" ref="P404:P405" si="160">+SUM(K404:N404)</f>
        <v>570.49</v>
      </c>
      <c r="Q404" s="261">
        <f>'NNO-BT-14'!D3</f>
        <v>332.66</v>
      </c>
      <c r="R404" s="262">
        <f>0.81*2</f>
        <v>1.62</v>
      </c>
    </row>
    <row r="405" spans="2:18" x14ac:dyDescent="0.25">
      <c r="B405" s="254">
        <v>28</v>
      </c>
      <c r="C405" s="287" t="s">
        <v>600</v>
      </c>
      <c r="D405" s="256" t="str">
        <f t="shared" ref="D405" si="161">+C405</f>
        <v>BT-14.2</v>
      </c>
      <c r="E405" s="256" t="s">
        <v>1062</v>
      </c>
      <c r="F405" s="257">
        <v>3</v>
      </c>
      <c r="G405" s="257" t="s">
        <v>682</v>
      </c>
      <c r="H405" s="305" t="s">
        <v>1033</v>
      </c>
      <c r="I405" s="305"/>
      <c r="J405" s="258" t="s">
        <v>663</v>
      </c>
      <c r="K405" s="259">
        <f>'NNO-BT-14'!F4</f>
        <v>138.07</v>
      </c>
      <c r="L405" s="259">
        <f>'NNO-BT-14'!G4</f>
        <v>141.6</v>
      </c>
      <c r="M405" s="259">
        <f>'NNO-BT-14'!H4</f>
        <v>138.16999999999999</v>
      </c>
      <c r="N405" s="259"/>
      <c r="O405" s="260">
        <f t="shared" si="159"/>
        <v>141.6</v>
      </c>
      <c r="P405" s="260">
        <f t="shared" si="160"/>
        <v>417.83999999999992</v>
      </c>
      <c r="Q405" s="261">
        <f>'NNO-BT-14'!D4</f>
        <v>265.55</v>
      </c>
      <c r="R405" s="262">
        <f>0.81*2</f>
        <v>1.62</v>
      </c>
    </row>
    <row r="406" spans="2:18" hidden="1" x14ac:dyDescent="0.25">
      <c r="B406" s="254">
        <v>28.680879120879201</v>
      </c>
      <c r="C406" s="304" t="s">
        <v>154</v>
      </c>
      <c r="D406" s="304"/>
      <c r="E406" s="304"/>
      <c r="F406" s="304"/>
      <c r="G406" s="282"/>
      <c r="H406" s="283"/>
      <c r="I406" s="283"/>
      <c r="J406" s="283"/>
      <c r="K406" s="285">
        <f>SUM(K407:K408)</f>
        <v>316.05</v>
      </c>
      <c r="L406" s="285">
        <f>SUM(L407:L408)</f>
        <v>323.15999999999997</v>
      </c>
      <c r="M406" s="285">
        <f>SUM(M407:M408)</f>
        <v>316.05</v>
      </c>
      <c r="N406" s="285"/>
      <c r="O406" s="285">
        <f>MAX(K406:N406)</f>
        <v>323.15999999999997</v>
      </c>
      <c r="P406" s="285">
        <f>SUM(P407:P408)</f>
        <v>955.26</v>
      </c>
      <c r="Q406" s="288">
        <f>+SUM(Q407:Q408)</f>
        <v>581.08999999999992</v>
      </c>
      <c r="R406" s="285"/>
    </row>
    <row r="407" spans="2:18" x14ac:dyDescent="0.25">
      <c r="B407" s="254">
        <v>29</v>
      </c>
      <c r="C407" s="287" t="s">
        <v>602</v>
      </c>
      <c r="D407" s="256" t="str">
        <f>+C407</f>
        <v>BT-15.1</v>
      </c>
      <c r="E407" s="256" t="s">
        <v>1063</v>
      </c>
      <c r="F407" s="257">
        <v>3</v>
      </c>
      <c r="G407" s="257" t="s">
        <v>682</v>
      </c>
      <c r="H407" s="305" t="s">
        <v>1033</v>
      </c>
      <c r="I407" s="305"/>
      <c r="J407" s="258" t="s">
        <v>681</v>
      </c>
      <c r="K407" s="259">
        <f>'NNO-BT-15'!F3</f>
        <v>181.05</v>
      </c>
      <c r="L407" s="259">
        <f>'NNO-BT-15'!G3</f>
        <v>184.63</v>
      </c>
      <c r="M407" s="259">
        <f>'NNO-BT-15'!H3</f>
        <v>181.05</v>
      </c>
      <c r="N407" s="259"/>
      <c r="O407" s="260">
        <f t="shared" ref="O407:O408" si="162">+MAX(K407:N407)</f>
        <v>184.63</v>
      </c>
      <c r="P407" s="260">
        <f t="shared" ref="P407:P408" si="163">+SUM(K407:N407)</f>
        <v>546.73</v>
      </c>
      <c r="Q407" s="261">
        <f>'NNO-BT-15'!D3</f>
        <v>321.51</v>
      </c>
      <c r="R407" s="262">
        <f>0.81*2</f>
        <v>1.62</v>
      </c>
    </row>
    <row r="408" spans="2:18" x14ac:dyDescent="0.25">
      <c r="B408" s="254">
        <v>30</v>
      </c>
      <c r="C408" s="287" t="s">
        <v>604</v>
      </c>
      <c r="D408" s="256" t="str">
        <f t="shared" ref="D408" si="164">+C408</f>
        <v>BT-15.2</v>
      </c>
      <c r="E408" s="256" t="s">
        <v>1064</v>
      </c>
      <c r="F408" s="257">
        <v>3</v>
      </c>
      <c r="G408" s="257" t="s">
        <v>709</v>
      </c>
      <c r="H408" s="305" t="s">
        <v>1033</v>
      </c>
      <c r="I408" s="305"/>
      <c r="J408" s="258" t="s">
        <v>663</v>
      </c>
      <c r="K408" s="259">
        <f>'NNO-BT-15'!F4</f>
        <v>135</v>
      </c>
      <c r="L408" s="259">
        <f>'NNO-BT-15'!G4</f>
        <v>138.53</v>
      </c>
      <c r="M408" s="259">
        <f>'NNO-BT-15'!H4</f>
        <v>135</v>
      </c>
      <c r="N408" s="259"/>
      <c r="O408" s="260">
        <f t="shared" si="162"/>
        <v>138.53</v>
      </c>
      <c r="P408" s="260">
        <f t="shared" si="163"/>
        <v>408.53</v>
      </c>
      <c r="Q408" s="261">
        <f>'NNO-BT-15'!D4</f>
        <v>259.58</v>
      </c>
      <c r="R408" s="262">
        <f>0.81*2</f>
        <v>1.62</v>
      </c>
    </row>
    <row r="409" spans="2:18" hidden="1" x14ac:dyDescent="0.25">
      <c r="B409" s="254">
        <v>30.6879120879121</v>
      </c>
      <c r="C409" s="304" t="s">
        <v>157</v>
      </c>
      <c r="D409" s="304"/>
      <c r="E409" s="304"/>
      <c r="F409" s="304"/>
      <c r="G409" s="282"/>
      <c r="H409" s="283"/>
      <c r="I409" s="283"/>
      <c r="J409" s="283"/>
      <c r="K409" s="285">
        <f>SUM(K410:K411)</f>
        <v>319.15999999999997</v>
      </c>
      <c r="L409" s="285">
        <f>SUM(L410:L411)</f>
        <v>326.27</v>
      </c>
      <c r="M409" s="285">
        <f>SUM(M410:M411)</f>
        <v>319.15999999999997</v>
      </c>
      <c r="N409" s="285"/>
      <c r="O409" s="285">
        <f>MAX(K409:N409)</f>
        <v>326.27</v>
      </c>
      <c r="P409" s="285">
        <f>SUM(P410:P411)</f>
        <v>964.59000000000015</v>
      </c>
      <c r="Q409" s="288">
        <f>+SUM(Q410:Q411)</f>
        <v>586.62</v>
      </c>
      <c r="R409" s="285"/>
    </row>
    <row r="410" spans="2:18" x14ac:dyDescent="0.25">
      <c r="B410" s="254">
        <v>31</v>
      </c>
      <c r="C410" s="287" t="s">
        <v>606</v>
      </c>
      <c r="D410" s="256" t="str">
        <f>+C410</f>
        <v>BT-16.1</v>
      </c>
      <c r="E410" s="256" t="s">
        <v>1065</v>
      </c>
      <c r="F410" s="257">
        <v>3</v>
      </c>
      <c r="G410" s="257" t="s">
        <v>709</v>
      </c>
      <c r="H410" s="305" t="s">
        <v>1033</v>
      </c>
      <c r="I410" s="305"/>
      <c r="J410" s="258" t="s">
        <v>681</v>
      </c>
      <c r="K410" s="259">
        <f>'NNO-BT-16'!F3</f>
        <v>136.21</v>
      </c>
      <c r="L410" s="259">
        <f>'NNO-BT-16'!G3</f>
        <v>139.74</v>
      </c>
      <c r="M410" s="259">
        <f>'NNO-BT-16'!H3</f>
        <v>136.21</v>
      </c>
      <c r="N410" s="259"/>
      <c r="O410" s="260">
        <f t="shared" ref="O410:O411" si="165">+MAX(K410:N410)</f>
        <v>139.74</v>
      </c>
      <c r="P410" s="260">
        <f t="shared" ref="P410:P411" si="166">+SUM(K410:N410)</f>
        <v>412.16000000000008</v>
      </c>
      <c r="Q410" s="261">
        <f>'NNO-BT-16'!D3</f>
        <v>261.73</v>
      </c>
      <c r="R410" s="262">
        <f>0.81*2</f>
        <v>1.62</v>
      </c>
    </row>
    <row r="411" spans="2:18" x14ac:dyDescent="0.25">
      <c r="B411" s="254">
        <v>32</v>
      </c>
      <c r="C411" s="287" t="s">
        <v>608</v>
      </c>
      <c r="D411" s="256" t="str">
        <f t="shared" ref="D411" si="167">+C411</f>
        <v>BT-16.2</v>
      </c>
      <c r="E411" s="256" t="s">
        <v>1066</v>
      </c>
      <c r="F411" s="257">
        <v>3</v>
      </c>
      <c r="G411" s="257" t="s">
        <v>710</v>
      </c>
      <c r="H411" s="305" t="s">
        <v>1033</v>
      </c>
      <c r="I411" s="305"/>
      <c r="J411" s="258" t="s">
        <v>663</v>
      </c>
      <c r="K411" s="259">
        <f>'NNO-BT-16'!F4</f>
        <v>182.95</v>
      </c>
      <c r="L411" s="259">
        <f>'NNO-BT-16'!G4</f>
        <v>186.53</v>
      </c>
      <c r="M411" s="259">
        <f>'NNO-BT-16'!H4</f>
        <v>182.95</v>
      </c>
      <c r="N411" s="259"/>
      <c r="O411" s="260">
        <f t="shared" si="165"/>
        <v>186.53</v>
      </c>
      <c r="P411" s="260">
        <f t="shared" si="166"/>
        <v>552.43000000000006</v>
      </c>
      <c r="Q411" s="261">
        <f>'NNO-BT-16'!D4</f>
        <v>324.89</v>
      </c>
      <c r="R411" s="262">
        <f>0.81*2</f>
        <v>1.62</v>
      </c>
    </row>
    <row r="412" spans="2:18" hidden="1" x14ac:dyDescent="0.25">
      <c r="B412" s="254">
        <v>32.694945054945102</v>
      </c>
      <c r="C412" s="304" t="s">
        <v>160</v>
      </c>
      <c r="D412" s="304"/>
      <c r="E412" s="304"/>
      <c r="F412" s="304"/>
      <c r="G412" s="282"/>
      <c r="H412" s="283"/>
      <c r="I412" s="283"/>
      <c r="J412" s="283"/>
      <c r="K412" s="285">
        <f>SUM(K413:K414)</f>
        <v>243.06</v>
      </c>
      <c r="L412" s="285">
        <f>SUM(L413:L414)</f>
        <v>243.06</v>
      </c>
      <c r="M412" s="285">
        <f>SUM(M413:M414)</f>
        <v>230.52</v>
      </c>
      <c r="N412" s="285"/>
      <c r="O412" s="285">
        <f>MAX(K412:N412)</f>
        <v>243.06</v>
      </c>
      <c r="P412" s="285">
        <f>SUM(P413:P414)</f>
        <v>716.64</v>
      </c>
      <c r="Q412" s="288">
        <f>+SUM(Q413:Q414)</f>
        <v>480</v>
      </c>
      <c r="R412" s="285"/>
    </row>
    <row r="413" spans="2:18" x14ac:dyDescent="0.25">
      <c r="B413" s="254">
        <v>33</v>
      </c>
      <c r="C413" s="287" t="s">
        <v>610</v>
      </c>
      <c r="D413" s="256" t="str">
        <f>+C413</f>
        <v>BT-17.1</v>
      </c>
      <c r="E413" s="256" t="s">
        <v>1067</v>
      </c>
      <c r="F413" s="257">
        <v>3</v>
      </c>
      <c r="G413" s="257" t="s">
        <v>710</v>
      </c>
      <c r="H413" s="305" t="s">
        <v>1033</v>
      </c>
      <c r="I413" s="305"/>
      <c r="J413" s="258" t="s">
        <v>681</v>
      </c>
      <c r="K413" s="259">
        <f>'NNO-BT-17'!F3</f>
        <v>121.53</v>
      </c>
      <c r="L413" s="259">
        <f>'NNO-BT-17'!G3</f>
        <v>121.53</v>
      </c>
      <c r="M413" s="259">
        <f>'NNO-BT-17'!H3</f>
        <v>115.26</v>
      </c>
      <c r="N413" s="259"/>
      <c r="O413" s="260">
        <f t="shared" ref="O413:O414" si="168">+MAX(K413:N413)</f>
        <v>121.53</v>
      </c>
      <c r="P413" s="260">
        <f t="shared" ref="P413:P414" si="169">+SUM(K413:N413)</f>
        <v>358.32</v>
      </c>
      <c r="Q413" s="261">
        <f>'NNO-BT-17'!D3</f>
        <v>240</v>
      </c>
      <c r="R413" s="262">
        <f>0.81*2</f>
        <v>1.62</v>
      </c>
    </row>
    <row r="414" spans="2:18" x14ac:dyDescent="0.25">
      <c r="B414" s="254">
        <v>34</v>
      </c>
      <c r="C414" s="287" t="s">
        <v>611</v>
      </c>
      <c r="D414" s="256" t="str">
        <f t="shared" ref="D414" si="170">+C414</f>
        <v>BT-17.2</v>
      </c>
      <c r="E414" s="256" t="s">
        <v>1068</v>
      </c>
      <c r="F414" s="257">
        <v>3</v>
      </c>
      <c r="G414" s="257" t="s">
        <v>951</v>
      </c>
      <c r="H414" s="305" t="s">
        <v>1033</v>
      </c>
      <c r="I414" s="305"/>
      <c r="J414" s="258" t="s">
        <v>663</v>
      </c>
      <c r="K414" s="259">
        <f>'NNO-BT-17'!F4</f>
        <v>121.53</v>
      </c>
      <c r="L414" s="259">
        <f>'NNO-BT-17'!G4</f>
        <v>121.53</v>
      </c>
      <c r="M414" s="259">
        <f>'NNO-BT-17'!H4</f>
        <v>115.26</v>
      </c>
      <c r="N414" s="259"/>
      <c r="O414" s="260">
        <f t="shared" si="168"/>
        <v>121.53</v>
      </c>
      <c r="P414" s="260">
        <f t="shared" si="169"/>
        <v>358.32</v>
      </c>
      <c r="Q414" s="261">
        <f>'NNO-BT-17'!D4</f>
        <v>240</v>
      </c>
      <c r="R414" s="262">
        <f>0.81*2</f>
        <v>1.62</v>
      </c>
    </row>
    <row r="415" spans="2:18" hidden="1" x14ac:dyDescent="0.25">
      <c r="B415" s="254">
        <v>34.7019780219781</v>
      </c>
      <c r="C415" s="304" t="s">
        <v>163</v>
      </c>
      <c r="D415" s="304"/>
      <c r="E415" s="304"/>
      <c r="F415" s="304"/>
      <c r="G415" s="282"/>
      <c r="H415" s="283"/>
      <c r="I415" s="283"/>
      <c r="J415" s="283"/>
      <c r="K415" s="285">
        <f>SUM(K416:K417)</f>
        <v>243.06</v>
      </c>
      <c r="L415" s="285">
        <f>SUM(L416:L417)</f>
        <v>243.06</v>
      </c>
      <c r="M415" s="285">
        <f>SUM(M416:M417)</f>
        <v>230.52</v>
      </c>
      <c r="N415" s="285"/>
      <c r="O415" s="285">
        <f>MAX(K415:N415)</f>
        <v>243.06</v>
      </c>
      <c r="P415" s="285">
        <f>SUM(P416:P417)</f>
        <v>716.64</v>
      </c>
      <c r="Q415" s="288">
        <f>+SUM(Q416:Q417)</f>
        <v>480</v>
      </c>
      <c r="R415" s="285"/>
    </row>
    <row r="416" spans="2:18" x14ac:dyDescent="0.25">
      <c r="B416" s="254">
        <v>35</v>
      </c>
      <c r="C416" s="287" t="s">
        <v>612</v>
      </c>
      <c r="D416" s="256" t="str">
        <f>+C416</f>
        <v>BT-18.1</v>
      </c>
      <c r="E416" s="256" t="s">
        <v>1069</v>
      </c>
      <c r="F416" s="257">
        <v>3</v>
      </c>
      <c r="G416" s="257" t="s">
        <v>951</v>
      </c>
      <c r="H416" s="305" t="s">
        <v>1033</v>
      </c>
      <c r="I416" s="305"/>
      <c r="J416" s="258" t="s">
        <v>681</v>
      </c>
      <c r="K416" s="259">
        <f>'NNO-BT-18'!F3</f>
        <v>121.53</v>
      </c>
      <c r="L416" s="259">
        <f>'NNO-BT-18'!G3</f>
        <v>121.53</v>
      </c>
      <c r="M416" s="259">
        <f>'NNO-BT-18'!H3</f>
        <v>115.26</v>
      </c>
      <c r="N416" s="259"/>
      <c r="O416" s="260">
        <f t="shared" ref="O416:O417" si="171">+MAX(K416:N416)</f>
        <v>121.53</v>
      </c>
      <c r="P416" s="260">
        <f t="shared" ref="P416:P417" si="172">+SUM(K416:N416)</f>
        <v>358.32</v>
      </c>
      <c r="Q416" s="261">
        <f>'NNO-BT-18'!D3</f>
        <v>240</v>
      </c>
      <c r="R416" s="262">
        <f>0.81*2</f>
        <v>1.62</v>
      </c>
    </row>
    <row r="417" spans="2:18" x14ac:dyDescent="0.25">
      <c r="B417" s="254">
        <v>36</v>
      </c>
      <c r="C417" s="287" t="s">
        <v>613</v>
      </c>
      <c r="D417" s="256" t="str">
        <f t="shared" ref="D417" si="173">+C417</f>
        <v>BT-18.2</v>
      </c>
      <c r="E417" s="256" t="s">
        <v>1070</v>
      </c>
      <c r="F417" s="257">
        <v>3</v>
      </c>
      <c r="G417" s="257" t="s">
        <v>968</v>
      </c>
      <c r="H417" s="305" t="s">
        <v>1033</v>
      </c>
      <c r="I417" s="305"/>
      <c r="J417" s="258" t="s">
        <v>663</v>
      </c>
      <c r="K417" s="259">
        <f>'NNO-BT-18'!F4</f>
        <v>121.53</v>
      </c>
      <c r="L417" s="259">
        <f>'NNO-BT-18'!G4</f>
        <v>121.53</v>
      </c>
      <c r="M417" s="259">
        <f>'NNO-BT-18'!H4</f>
        <v>115.26</v>
      </c>
      <c r="N417" s="259"/>
      <c r="O417" s="260">
        <f t="shared" si="171"/>
        <v>121.53</v>
      </c>
      <c r="P417" s="260">
        <f t="shared" si="172"/>
        <v>358.32</v>
      </c>
      <c r="Q417" s="261">
        <f>'NNO-BT-18'!D4</f>
        <v>240</v>
      </c>
      <c r="R417" s="262">
        <f>0.81*2</f>
        <v>1.62</v>
      </c>
    </row>
    <row r="418" spans="2:18" hidden="1" x14ac:dyDescent="0.25">
      <c r="B418" s="254">
        <v>36.709010989010999</v>
      </c>
      <c r="C418" s="304" t="s">
        <v>166</v>
      </c>
      <c r="D418" s="304"/>
      <c r="E418" s="304"/>
      <c r="F418" s="304"/>
      <c r="G418" s="282"/>
      <c r="H418" s="283"/>
      <c r="I418" s="283"/>
      <c r="J418" s="283"/>
      <c r="K418" s="285">
        <f>SUM(K419:K420)</f>
        <v>314.43</v>
      </c>
      <c r="L418" s="285">
        <f>SUM(L419:L420)</f>
        <v>321.54999999999995</v>
      </c>
      <c r="M418" s="285">
        <f>SUM(M419:M420)</f>
        <v>314.52999999999997</v>
      </c>
      <c r="N418" s="285"/>
      <c r="O418" s="285">
        <f>MAX(K418:N418)</f>
        <v>321.54999999999995</v>
      </c>
      <c r="P418" s="285">
        <f>SUM(P419:P420)</f>
        <v>950.51</v>
      </c>
      <c r="Q418" s="288">
        <f>+SUM(Q419:Q420)</f>
        <v>587.92999999999995</v>
      </c>
      <c r="R418" s="285"/>
    </row>
    <row r="419" spans="2:18" x14ac:dyDescent="0.25">
      <c r="B419" s="254">
        <v>37</v>
      </c>
      <c r="C419" s="287" t="s">
        <v>614</v>
      </c>
      <c r="D419" s="256" t="str">
        <f>+C419</f>
        <v>BT-19.1</v>
      </c>
      <c r="E419" s="256" t="s">
        <v>1071</v>
      </c>
      <c r="F419" s="257">
        <v>3</v>
      </c>
      <c r="G419" s="257" t="s">
        <v>710</v>
      </c>
      <c r="H419" s="305" t="s">
        <v>1033</v>
      </c>
      <c r="I419" s="305"/>
      <c r="J419" s="258" t="s">
        <v>681</v>
      </c>
      <c r="K419" s="259">
        <f>'NNO-BT-19'!F3</f>
        <v>176.36</v>
      </c>
      <c r="L419" s="259">
        <f>'NNO-BT-19'!G3</f>
        <v>179.95</v>
      </c>
      <c r="M419" s="259">
        <f>'NNO-BT-19'!H3</f>
        <v>176.36</v>
      </c>
      <c r="N419" s="259"/>
      <c r="O419" s="260">
        <f t="shared" ref="O419:O420" si="174">+MAX(K419:N419)</f>
        <v>179.95</v>
      </c>
      <c r="P419" s="260">
        <f t="shared" ref="P419:P420" si="175">+SUM(K419:N419)</f>
        <v>532.67000000000007</v>
      </c>
      <c r="Q419" s="261">
        <f>'NNO-BT-19'!D3</f>
        <v>317.02999999999997</v>
      </c>
      <c r="R419" s="262">
        <f>0.81*2</f>
        <v>1.62</v>
      </c>
    </row>
    <row r="420" spans="2:18" x14ac:dyDescent="0.25">
      <c r="B420" s="254">
        <v>38</v>
      </c>
      <c r="C420" s="287" t="s">
        <v>616</v>
      </c>
      <c r="D420" s="256" t="str">
        <f t="shared" ref="D420" si="176">+C420</f>
        <v>BT-19.2</v>
      </c>
      <c r="E420" s="256" t="s">
        <v>1072</v>
      </c>
      <c r="F420" s="257">
        <v>3</v>
      </c>
      <c r="G420" s="257" t="s">
        <v>951</v>
      </c>
      <c r="H420" s="305" t="s">
        <v>1033</v>
      </c>
      <c r="I420" s="305"/>
      <c r="J420" s="258" t="s">
        <v>663</v>
      </c>
      <c r="K420" s="259">
        <f>'NNO-BT-19'!F4</f>
        <v>138.07</v>
      </c>
      <c r="L420" s="259">
        <f>'NNO-BT-19'!G4</f>
        <v>141.6</v>
      </c>
      <c r="M420" s="259">
        <f>'NNO-BT-19'!H4</f>
        <v>138.16999999999999</v>
      </c>
      <c r="N420" s="259"/>
      <c r="O420" s="260">
        <f t="shared" si="174"/>
        <v>141.6</v>
      </c>
      <c r="P420" s="260">
        <f t="shared" si="175"/>
        <v>417.83999999999992</v>
      </c>
      <c r="Q420" s="261">
        <f>'NNO-BT-19'!D4</f>
        <v>270.89999999999998</v>
      </c>
      <c r="R420" s="262">
        <f>0.81*2</f>
        <v>1.62</v>
      </c>
    </row>
    <row r="421" spans="2:18" hidden="1" x14ac:dyDescent="0.25">
      <c r="B421" s="254">
        <v>38.716043956043997</v>
      </c>
      <c r="C421" s="304" t="s">
        <v>169</v>
      </c>
      <c r="D421" s="304"/>
      <c r="E421" s="304"/>
      <c r="F421" s="304"/>
      <c r="G421" s="282"/>
      <c r="H421" s="283"/>
      <c r="I421" s="283"/>
      <c r="J421" s="283"/>
      <c r="K421" s="285">
        <f>SUM(K422:K422)</f>
        <v>230.66</v>
      </c>
      <c r="L421" s="285">
        <f>SUM(L422:L422)</f>
        <v>238.58</v>
      </c>
      <c r="M421" s="285">
        <f>SUM(M422:M422)</f>
        <v>212.99</v>
      </c>
      <c r="N421" s="285"/>
      <c r="O421" s="285">
        <f>MAX(K421:N421)</f>
        <v>238.58</v>
      </c>
      <c r="P421" s="285">
        <f>SUM(P422:P422)</f>
        <v>682.23</v>
      </c>
      <c r="Q421" s="288">
        <f>+SUM(Q422:Q422)</f>
        <v>506.96</v>
      </c>
      <c r="R421" s="285"/>
    </row>
    <row r="422" spans="2:18" x14ac:dyDescent="0.25">
      <c r="B422" s="254">
        <v>39</v>
      </c>
      <c r="C422" s="287" t="s">
        <v>617</v>
      </c>
      <c r="D422" s="256" t="str">
        <f>+C422</f>
        <v>BT-20.1</v>
      </c>
      <c r="E422" s="256" t="s">
        <v>1073</v>
      </c>
      <c r="F422" s="257">
        <v>3</v>
      </c>
      <c r="G422" s="257" t="s">
        <v>951</v>
      </c>
      <c r="H422" s="305" t="s">
        <v>1033</v>
      </c>
      <c r="I422" s="305"/>
      <c r="J422" s="258" t="s">
        <v>681</v>
      </c>
      <c r="K422" s="259">
        <f>'NNO-BT-20'!F3</f>
        <v>230.66</v>
      </c>
      <c r="L422" s="259">
        <f>'NNO-BT-20'!G3</f>
        <v>238.58</v>
      </c>
      <c r="M422" s="259">
        <f>'NNO-BT-20'!H3</f>
        <v>212.99</v>
      </c>
      <c r="N422" s="259"/>
      <c r="O422" s="260">
        <f t="shared" ref="O422" si="177">+MAX(K422:N422)</f>
        <v>238.58</v>
      </c>
      <c r="P422" s="260">
        <f t="shared" ref="P422" si="178">+SUM(K422:N422)</f>
        <v>682.23</v>
      </c>
      <c r="Q422" s="261">
        <f>'NNO-BT-20'!D3</f>
        <v>506.96</v>
      </c>
      <c r="R422" s="262">
        <f>0.81*2</f>
        <v>1.62</v>
      </c>
    </row>
    <row r="423" spans="2:18" hidden="1" x14ac:dyDescent="0.25">
      <c r="B423" s="254">
        <v>40.054065934066003</v>
      </c>
      <c r="C423" s="304" t="s">
        <v>172</v>
      </c>
      <c r="D423" s="304"/>
      <c r="E423" s="304"/>
      <c r="F423" s="304"/>
      <c r="G423" s="282"/>
      <c r="H423" s="283"/>
      <c r="I423" s="283"/>
      <c r="J423" s="283"/>
      <c r="K423" s="285">
        <f>SUM(K424:K425)</f>
        <v>225.29</v>
      </c>
      <c r="L423" s="285">
        <f>SUM(L424:L425)</f>
        <v>232.05</v>
      </c>
      <c r="M423" s="285">
        <f>SUM(M424:M425)</f>
        <v>225.29</v>
      </c>
      <c r="N423" s="285">
        <f>SUM(N424:N425)</f>
        <v>204.32</v>
      </c>
      <c r="O423" s="285">
        <f>MAX(K423:N423)</f>
        <v>232.05</v>
      </c>
      <c r="P423" s="285">
        <f>SUM(P424:P425)</f>
        <v>886.95</v>
      </c>
      <c r="Q423" s="288">
        <f>+SUM(Q424:Q425)</f>
        <v>395.36</v>
      </c>
      <c r="R423" s="285"/>
    </row>
    <row r="424" spans="2:18" x14ac:dyDescent="0.25">
      <c r="B424" s="254">
        <v>40</v>
      </c>
      <c r="C424" s="287" t="s">
        <v>619</v>
      </c>
      <c r="D424" s="256" t="str">
        <f>+C424</f>
        <v>BT-21.1</v>
      </c>
      <c r="E424" s="256" t="s">
        <v>1074</v>
      </c>
      <c r="F424" s="257">
        <v>4</v>
      </c>
      <c r="G424" s="257" t="s">
        <v>968</v>
      </c>
      <c r="H424" s="305" t="s">
        <v>1042</v>
      </c>
      <c r="I424" s="305"/>
      <c r="J424" s="258" t="s">
        <v>681</v>
      </c>
      <c r="K424" s="259">
        <f>'NNO-BT-21'!F3</f>
        <v>139.72</v>
      </c>
      <c r="L424" s="259">
        <f>'NNO-BT-21'!G3</f>
        <v>143.25</v>
      </c>
      <c r="M424" s="259">
        <f>'NNO-BT-21'!H3</f>
        <v>139.72</v>
      </c>
      <c r="N424" s="259">
        <f>'NNO-BT-21'!I3</f>
        <v>127.6</v>
      </c>
      <c r="O424" s="260">
        <f t="shared" ref="O424:O425" si="179">+MAX(K424:N424)</f>
        <v>143.25</v>
      </c>
      <c r="P424" s="260">
        <f t="shared" ref="P424:P425" si="180">+SUM(K424:N424)</f>
        <v>550.29000000000008</v>
      </c>
      <c r="Q424" s="261">
        <f>'NNO-BT-21'!D3</f>
        <v>243.36</v>
      </c>
      <c r="R424" s="262">
        <f>0.81*3</f>
        <v>2.4300000000000002</v>
      </c>
    </row>
    <row r="425" spans="2:18" x14ac:dyDescent="0.25">
      <c r="B425" s="254">
        <v>41</v>
      </c>
      <c r="C425" s="287" t="s">
        <v>621</v>
      </c>
      <c r="D425" s="256" t="str">
        <f t="shared" ref="D425" si="181">+C425</f>
        <v>BT-21.2</v>
      </c>
      <c r="E425" s="256" t="s">
        <v>1075</v>
      </c>
      <c r="F425" s="257">
        <v>4</v>
      </c>
      <c r="G425" s="257" t="s">
        <v>985</v>
      </c>
      <c r="H425" s="305" t="s">
        <v>1042</v>
      </c>
      <c r="I425" s="305"/>
      <c r="J425" s="258" t="s">
        <v>663</v>
      </c>
      <c r="K425" s="259">
        <f>'NNO-BT-21'!F4</f>
        <v>85.57</v>
      </c>
      <c r="L425" s="259">
        <f>'NNO-BT-21'!G4</f>
        <v>88.8</v>
      </c>
      <c r="M425" s="259">
        <f>'NNO-BT-21'!H4</f>
        <v>85.57</v>
      </c>
      <c r="N425" s="259">
        <f>'NNO-BT-21'!I4</f>
        <v>76.72</v>
      </c>
      <c r="O425" s="260">
        <f t="shared" si="179"/>
        <v>88.8</v>
      </c>
      <c r="P425" s="260">
        <f t="shared" si="180"/>
        <v>336.65999999999997</v>
      </c>
      <c r="Q425" s="261">
        <f>'NNO-BT-21'!D4</f>
        <v>152</v>
      </c>
      <c r="R425" s="262">
        <f>0.81*3</f>
        <v>2.4300000000000002</v>
      </c>
    </row>
    <row r="426" spans="2:18" hidden="1" x14ac:dyDescent="0.25">
      <c r="B426" s="254">
        <v>42.061098901098902</v>
      </c>
      <c r="C426" s="304" t="s">
        <v>175</v>
      </c>
      <c r="D426" s="304"/>
      <c r="E426" s="304"/>
      <c r="F426" s="304"/>
      <c r="G426" s="282"/>
      <c r="H426" s="283"/>
      <c r="I426" s="283"/>
      <c r="J426" s="283"/>
      <c r="K426" s="285">
        <f>SUM(K427:K428)</f>
        <v>295.19</v>
      </c>
      <c r="L426" s="285">
        <f>SUM(L427:L428)</f>
        <v>304.89</v>
      </c>
      <c r="M426" s="285">
        <f>SUM(M427:M428)</f>
        <v>295.26</v>
      </c>
      <c r="N426" s="285">
        <f>SUM(N427:N428)</f>
        <v>260.85000000000002</v>
      </c>
      <c r="O426" s="285">
        <f>MAX(K426:N426)</f>
        <v>304.89</v>
      </c>
      <c r="P426" s="285">
        <f>SUM(P427:P428)</f>
        <v>1156.19</v>
      </c>
      <c r="Q426" s="288">
        <f>+SUM(Q427:Q428)</f>
        <v>516.04</v>
      </c>
      <c r="R426" s="285"/>
    </row>
    <row r="427" spans="2:18" x14ac:dyDescent="0.25">
      <c r="B427" s="254">
        <v>42</v>
      </c>
      <c r="C427" s="287" t="s">
        <v>623</v>
      </c>
      <c r="D427" s="256" t="str">
        <f>+C427</f>
        <v>BT-22.1</v>
      </c>
      <c r="E427" s="256" t="s">
        <v>1076</v>
      </c>
      <c r="F427" s="257">
        <v>4</v>
      </c>
      <c r="G427" s="257" t="s">
        <v>985</v>
      </c>
      <c r="H427" s="305" t="s">
        <v>1042</v>
      </c>
      <c r="I427" s="305"/>
      <c r="J427" s="258" t="s">
        <v>681</v>
      </c>
      <c r="K427" s="259">
        <f>'NNO-BT-22'!F3</f>
        <v>173.97</v>
      </c>
      <c r="L427" s="259">
        <f>'NNO-BT-22'!G3</f>
        <v>180.43</v>
      </c>
      <c r="M427" s="259">
        <f>'NNO-BT-22'!H3</f>
        <v>174.04</v>
      </c>
      <c r="N427" s="259">
        <f>'NNO-BT-22'!I3</f>
        <v>156.96</v>
      </c>
      <c r="O427" s="260">
        <f t="shared" ref="O427:O428" si="182">+MAX(K427:N427)</f>
        <v>180.43</v>
      </c>
      <c r="P427" s="260">
        <f t="shared" ref="P427:P428" si="183">+SUM(K427:N427)</f>
        <v>685.4</v>
      </c>
      <c r="Q427" s="261">
        <f>'NNO-BT-22'!D3</f>
        <v>300.29000000000002</v>
      </c>
      <c r="R427" s="262">
        <f>0.81*3</f>
        <v>2.4300000000000002</v>
      </c>
    </row>
    <row r="428" spans="2:18" x14ac:dyDescent="0.25">
      <c r="B428" s="254">
        <v>43</v>
      </c>
      <c r="C428" s="287" t="s">
        <v>625</v>
      </c>
      <c r="D428" s="256" t="str">
        <f t="shared" ref="D428" si="184">+C428</f>
        <v>BT-22.2</v>
      </c>
      <c r="E428" s="256" t="s">
        <v>1077</v>
      </c>
      <c r="F428" s="257">
        <v>4</v>
      </c>
      <c r="G428" s="257" t="s">
        <v>1005</v>
      </c>
      <c r="H428" s="305" t="s">
        <v>1042</v>
      </c>
      <c r="I428" s="305"/>
      <c r="J428" s="258" t="s">
        <v>663</v>
      </c>
      <c r="K428" s="259">
        <f>'NNO-BT-22'!F4</f>
        <v>121.22</v>
      </c>
      <c r="L428" s="259">
        <f>'NNO-BT-22'!G4</f>
        <v>124.46</v>
      </c>
      <c r="M428" s="259">
        <f>'NNO-BT-22'!H4</f>
        <v>121.22</v>
      </c>
      <c r="N428" s="259">
        <f>'NNO-BT-22'!I4</f>
        <v>103.89</v>
      </c>
      <c r="O428" s="260">
        <f t="shared" si="182"/>
        <v>124.46</v>
      </c>
      <c r="P428" s="260">
        <f t="shared" si="183"/>
        <v>470.78999999999996</v>
      </c>
      <c r="Q428" s="261">
        <f>'NNO-BT-22'!D4</f>
        <v>215.75</v>
      </c>
      <c r="R428" s="262">
        <f>0.81*3</f>
        <v>2.4300000000000002</v>
      </c>
    </row>
  </sheetData>
  <mergeCells count="132">
    <mergeCell ref="H2:I2"/>
    <mergeCell ref="C3:F3"/>
    <mergeCell ref="B8:Q8"/>
    <mergeCell ref="G9:G13"/>
    <mergeCell ref="A4:Q4"/>
    <mergeCell ref="G38:G43"/>
    <mergeCell ref="G44:G49"/>
    <mergeCell ref="G50:G55"/>
    <mergeCell ref="G56:G59"/>
    <mergeCell ref="G14:G19"/>
    <mergeCell ref="G20:G25"/>
    <mergeCell ref="G26:G31"/>
    <mergeCell ref="G32:G37"/>
    <mergeCell ref="F1:G1"/>
    <mergeCell ref="G100:G105"/>
    <mergeCell ref="G106:G111"/>
    <mergeCell ref="G112:G117"/>
    <mergeCell ref="G118:G123"/>
    <mergeCell ref="G80:G84"/>
    <mergeCell ref="G85:G89"/>
    <mergeCell ref="G90:G94"/>
    <mergeCell ref="G95:G99"/>
    <mergeCell ref="G60:G64"/>
    <mergeCell ref="G65:G69"/>
    <mergeCell ref="G70:G74"/>
    <mergeCell ref="G75:G79"/>
    <mergeCell ref="G162:G165"/>
    <mergeCell ref="G166:G169"/>
    <mergeCell ref="G170:G173"/>
    <mergeCell ref="G174:G179"/>
    <mergeCell ref="G146:G149"/>
    <mergeCell ref="G150:G153"/>
    <mergeCell ref="G154:G157"/>
    <mergeCell ref="G158:G161"/>
    <mergeCell ref="G124:G129"/>
    <mergeCell ref="G130:G135"/>
    <mergeCell ref="G136:G141"/>
    <mergeCell ref="G142:G145"/>
    <mergeCell ref="G238:G244"/>
    <mergeCell ref="G245:G250"/>
    <mergeCell ref="G251:G257"/>
    <mergeCell ref="G258:G263"/>
    <mergeCell ref="G209:G216"/>
    <mergeCell ref="G217:G224"/>
    <mergeCell ref="G225:G231"/>
    <mergeCell ref="G232:G237"/>
    <mergeCell ref="G180:G186"/>
    <mergeCell ref="G187:G193"/>
    <mergeCell ref="G194:G201"/>
    <mergeCell ref="G202:G208"/>
    <mergeCell ref="G323:G331"/>
    <mergeCell ref="G332:G336"/>
    <mergeCell ref="G337:G341"/>
    <mergeCell ref="G342:G347"/>
    <mergeCell ref="G291:G298"/>
    <mergeCell ref="G299:G305"/>
    <mergeCell ref="G306:G313"/>
    <mergeCell ref="G314:G322"/>
    <mergeCell ref="G264:G270"/>
    <mergeCell ref="G271:G277"/>
    <mergeCell ref="G278:G283"/>
    <mergeCell ref="G284:G290"/>
    <mergeCell ref="H365:I365"/>
    <mergeCell ref="H366:I366"/>
    <mergeCell ref="C367:F367"/>
    <mergeCell ref="H368:I368"/>
    <mergeCell ref="H369:I369"/>
    <mergeCell ref="C370:F370"/>
    <mergeCell ref="G348:G354"/>
    <mergeCell ref="G355:G357"/>
    <mergeCell ref="G358:G360"/>
    <mergeCell ref="C363:F363"/>
    <mergeCell ref="B364:Q364"/>
    <mergeCell ref="H377:I377"/>
    <mergeCell ref="H378:I378"/>
    <mergeCell ref="C379:F379"/>
    <mergeCell ref="H380:I380"/>
    <mergeCell ref="H381:I381"/>
    <mergeCell ref="C382:F382"/>
    <mergeCell ref="H371:I371"/>
    <mergeCell ref="H372:I372"/>
    <mergeCell ref="C373:F373"/>
    <mergeCell ref="H374:I374"/>
    <mergeCell ref="H375:I375"/>
    <mergeCell ref="C376:F376"/>
    <mergeCell ref="H389:I389"/>
    <mergeCell ref="H390:I390"/>
    <mergeCell ref="C391:F391"/>
    <mergeCell ref="H392:I392"/>
    <mergeCell ref="H393:I393"/>
    <mergeCell ref="C394:F394"/>
    <mergeCell ref="H383:I383"/>
    <mergeCell ref="H384:I384"/>
    <mergeCell ref="C385:F385"/>
    <mergeCell ref="H386:I386"/>
    <mergeCell ref="H387:I387"/>
    <mergeCell ref="C388:F388"/>
    <mergeCell ref="H402:I402"/>
    <mergeCell ref="C403:F403"/>
    <mergeCell ref="H404:I404"/>
    <mergeCell ref="H405:I405"/>
    <mergeCell ref="C406:F406"/>
    <mergeCell ref="H395:I395"/>
    <mergeCell ref="H396:I396"/>
    <mergeCell ref="C397:F397"/>
    <mergeCell ref="H398:I398"/>
    <mergeCell ref="H399:I399"/>
    <mergeCell ref="C400:F400"/>
    <mergeCell ref="H425:I425"/>
    <mergeCell ref="C426:F426"/>
    <mergeCell ref="H427:I427"/>
    <mergeCell ref="H428:I428"/>
    <mergeCell ref="A5:Q5"/>
    <mergeCell ref="H419:I419"/>
    <mergeCell ref="H420:I420"/>
    <mergeCell ref="C421:F421"/>
    <mergeCell ref="H422:I422"/>
    <mergeCell ref="C423:F423"/>
    <mergeCell ref="H424:I424"/>
    <mergeCell ref="H413:I413"/>
    <mergeCell ref="H414:I414"/>
    <mergeCell ref="C415:F415"/>
    <mergeCell ref="H416:I416"/>
    <mergeCell ref="H417:I417"/>
    <mergeCell ref="C418:F418"/>
    <mergeCell ref="H407:I407"/>
    <mergeCell ref="H408:I408"/>
    <mergeCell ref="C409:F409"/>
    <mergeCell ref="H410:I410"/>
    <mergeCell ref="H411:I411"/>
    <mergeCell ref="C412:F412"/>
    <mergeCell ref="H401:I401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CDE7-1F65-40BE-B8AC-1EDC8F08BB06}">
  <dimension ref="A1:O24"/>
  <sheetViews>
    <sheetView zoomScale="115" zoomScaleNormal="115" workbookViewId="0">
      <selection activeCell="D24" sqref="D24"/>
    </sheetView>
  </sheetViews>
  <sheetFormatPr defaultColWidth="9.140625" defaultRowHeight="12.75" x14ac:dyDescent="0.2"/>
  <cols>
    <col min="1" max="1" width="13.7109375" style="65" customWidth="1"/>
    <col min="2" max="2" width="5.7109375" style="74" customWidth="1"/>
    <col min="3" max="3" width="5.7109375" style="68" customWidth="1"/>
    <col min="4" max="4" width="7.7109375" style="68" customWidth="1"/>
    <col min="5" max="9" width="5.7109375" style="68" customWidth="1"/>
    <col min="10" max="13" width="6.7109375" style="68" customWidth="1"/>
    <col min="14" max="14" width="8.7109375" style="68" customWidth="1"/>
    <col min="15" max="16384" width="9.140625" style="65"/>
  </cols>
  <sheetData>
    <row r="1" spans="1:15" s="64" customFormat="1" ht="25.15" customHeight="1" x14ac:dyDescent="0.25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38" t="s">
        <v>627</v>
      </c>
      <c r="N1" s="338" t="s">
        <v>646</v>
      </c>
    </row>
    <row r="2" spans="1:15" ht="15" customHeight="1" x14ac:dyDescent="0.2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15" x14ac:dyDescent="0.2">
      <c r="A3" s="342" t="s">
        <v>21</v>
      </c>
      <c r="B3" s="77" t="s">
        <v>226</v>
      </c>
      <c r="C3" s="78"/>
      <c r="D3" s="83">
        <v>107.6</v>
      </c>
      <c r="E3" s="106">
        <f>+MAX(F3:I3)</f>
        <v>91.516409999999993</v>
      </c>
      <c r="F3" s="80">
        <v>84.763170000000002</v>
      </c>
      <c r="G3" s="80">
        <v>91.516409999999993</v>
      </c>
      <c r="H3" s="80">
        <v>87.743620000000007</v>
      </c>
      <c r="I3" s="80">
        <v>58.628450000000001</v>
      </c>
      <c r="J3" s="81">
        <f>+SUM(F3:I3)</f>
        <v>322.65165000000002</v>
      </c>
      <c r="K3" s="82">
        <f>+E3/D3</f>
        <v>0.85052425650557617</v>
      </c>
      <c r="L3" s="83">
        <f>+J3/D3</f>
        <v>2.9986212825278815</v>
      </c>
      <c r="M3" s="78">
        <v>4</v>
      </c>
      <c r="N3" s="78">
        <f>0.81*3</f>
        <v>2.4300000000000002</v>
      </c>
      <c r="O3" s="65">
        <f>0.9*0.9</f>
        <v>0.81</v>
      </c>
    </row>
    <row r="4" spans="1:15" x14ac:dyDescent="0.2">
      <c r="A4" s="342"/>
      <c r="B4" s="77" t="s">
        <v>227</v>
      </c>
      <c r="C4" s="78"/>
      <c r="D4" s="83">
        <v>90</v>
      </c>
      <c r="E4" s="106">
        <f t="shared" ref="E4:E13" si="0">+MAX(F4:I4)</f>
        <v>78</v>
      </c>
      <c r="F4" s="80">
        <v>75.691100000000006</v>
      </c>
      <c r="G4" s="80">
        <v>78</v>
      </c>
      <c r="H4" s="80">
        <v>78</v>
      </c>
      <c r="I4" s="80">
        <v>46.77</v>
      </c>
      <c r="J4" s="81">
        <f t="shared" ref="J4:J13" si="1">+SUM(F4:I4)</f>
        <v>278.46109999999999</v>
      </c>
      <c r="K4" s="82">
        <f t="shared" ref="K4:K14" si="2">+E4/D4</f>
        <v>0.8666666666666667</v>
      </c>
      <c r="L4" s="83">
        <f t="shared" ref="L4:L14" si="3">+J4/D4</f>
        <v>3.0940122222222222</v>
      </c>
      <c r="M4" s="78">
        <v>4</v>
      </c>
      <c r="N4" s="78">
        <f t="shared" ref="N4:N13" si="4">0.81*3</f>
        <v>2.4300000000000002</v>
      </c>
    </row>
    <row r="5" spans="1:15" x14ac:dyDescent="0.2">
      <c r="A5" s="342"/>
      <c r="B5" s="77" t="s">
        <v>228</v>
      </c>
      <c r="C5" s="78"/>
      <c r="D5" s="83">
        <v>90</v>
      </c>
      <c r="E5" s="106">
        <f t="shared" si="0"/>
        <v>78</v>
      </c>
      <c r="F5" s="80">
        <v>75.922650000000004</v>
      </c>
      <c r="G5" s="80">
        <v>78</v>
      </c>
      <c r="H5" s="80">
        <v>78</v>
      </c>
      <c r="I5" s="80">
        <v>46.77</v>
      </c>
      <c r="J5" s="81">
        <f t="shared" si="1"/>
        <v>278.69265000000001</v>
      </c>
      <c r="K5" s="82">
        <f t="shared" si="2"/>
        <v>0.8666666666666667</v>
      </c>
      <c r="L5" s="83">
        <f t="shared" si="3"/>
        <v>3.0965850000000001</v>
      </c>
      <c r="M5" s="78">
        <v>4</v>
      </c>
      <c r="N5" s="78">
        <f t="shared" si="4"/>
        <v>2.4300000000000002</v>
      </c>
    </row>
    <row r="6" spans="1:15" x14ac:dyDescent="0.2">
      <c r="A6" s="342"/>
      <c r="B6" s="77" t="s">
        <v>229</v>
      </c>
      <c r="C6" s="78"/>
      <c r="D6" s="83">
        <v>90</v>
      </c>
      <c r="E6" s="106">
        <f t="shared" si="0"/>
        <v>78</v>
      </c>
      <c r="F6" s="80">
        <v>75.695599999999999</v>
      </c>
      <c r="G6" s="80">
        <v>78</v>
      </c>
      <c r="H6" s="80">
        <v>78</v>
      </c>
      <c r="I6" s="80">
        <v>41.255629999999996</v>
      </c>
      <c r="J6" s="81">
        <f t="shared" si="1"/>
        <v>272.95123000000001</v>
      </c>
      <c r="K6" s="82">
        <f t="shared" si="2"/>
        <v>0.8666666666666667</v>
      </c>
      <c r="L6" s="83">
        <f t="shared" si="3"/>
        <v>3.0327914444444444</v>
      </c>
      <c r="M6" s="78">
        <v>4</v>
      </c>
      <c r="N6" s="78">
        <f t="shared" si="4"/>
        <v>2.4300000000000002</v>
      </c>
    </row>
    <row r="7" spans="1:15" x14ac:dyDescent="0.2">
      <c r="A7" s="342"/>
      <c r="B7" s="77" t="s">
        <v>230</v>
      </c>
      <c r="C7" s="78"/>
      <c r="D7" s="83">
        <v>120</v>
      </c>
      <c r="E7" s="106">
        <f t="shared" si="0"/>
        <v>78</v>
      </c>
      <c r="F7" s="80">
        <v>75.916749999999993</v>
      </c>
      <c r="G7" s="80">
        <v>78</v>
      </c>
      <c r="H7" s="80">
        <v>78</v>
      </c>
      <c r="I7" s="80">
        <v>41.07</v>
      </c>
      <c r="J7" s="81">
        <f t="shared" si="1"/>
        <v>272.98674999999997</v>
      </c>
      <c r="K7" s="82">
        <f t="shared" si="2"/>
        <v>0.65</v>
      </c>
      <c r="L7" s="83">
        <f t="shared" si="3"/>
        <v>2.2748895833333331</v>
      </c>
      <c r="M7" s="78">
        <v>4</v>
      </c>
      <c r="N7" s="78">
        <f t="shared" si="4"/>
        <v>2.4300000000000002</v>
      </c>
    </row>
    <row r="8" spans="1:15" x14ac:dyDescent="0.2">
      <c r="A8" s="342"/>
      <c r="B8" s="77" t="s">
        <v>231</v>
      </c>
      <c r="C8" s="78"/>
      <c r="D8" s="83">
        <v>105</v>
      </c>
      <c r="E8" s="106">
        <f t="shared" si="0"/>
        <v>65</v>
      </c>
      <c r="F8" s="80">
        <v>63.41675</v>
      </c>
      <c r="G8" s="80">
        <v>65</v>
      </c>
      <c r="H8" s="80">
        <v>65</v>
      </c>
      <c r="I8" s="80">
        <v>34.225000000000001</v>
      </c>
      <c r="J8" s="81">
        <f t="shared" si="1"/>
        <v>227.64175</v>
      </c>
      <c r="K8" s="82">
        <f t="shared" si="2"/>
        <v>0.61904761904761907</v>
      </c>
      <c r="L8" s="83">
        <f t="shared" si="3"/>
        <v>2.1680166666666665</v>
      </c>
      <c r="M8" s="78">
        <v>4</v>
      </c>
      <c r="N8" s="78">
        <f t="shared" si="4"/>
        <v>2.4300000000000002</v>
      </c>
    </row>
    <row r="9" spans="1:15" x14ac:dyDescent="0.2">
      <c r="A9" s="342"/>
      <c r="B9" s="77" t="s">
        <v>232</v>
      </c>
      <c r="C9" s="78"/>
      <c r="D9" s="83">
        <v>75</v>
      </c>
      <c r="E9" s="106">
        <f t="shared" si="0"/>
        <v>65</v>
      </c>
      <c r="F9" s="80">
        <v>63.195599999999999</v>
      </c>
      <c r="G9" s="80">
        <v>65</v>
      </c>
      <c r="H9" s="80">
        <v>65</v>
      </c>
      <c r="I9" s="80">
        <v>34.419750000000001</v>
      </c>
      <c r="J9" s="81">
        <f t="shared" si="1"/>
        <v>227.61535000000001</v>
      </c>
      <c r="K9" s="82">
        <f t="shared" si="2"/>
        <v>0.8666666666666667</v>
      </c>
      <c r="L9" s="83">
        <f t="shared" si="3"/>
        <v>3.0348713333333333</v>
      </c>
      <c r="M9" s="78">
        <v>4</v>
      </c>
      <c r="N9" s="78">
        <f t="shared" si="4"/>
        <v>2.4300000000000002</v>
      </c>
    </row>
    <row r="10" spans="1:15" x14ac:dyDescent="0.2">
      <c r="A10" s="342"/>
      <c r="B10" s="77" t="s">
        <v>233</v>
      </c>
      <c r="C10" s="78"/>
      <c r="D10" s="83">
        <v>75</v>
      </c>
      <c r="E10" s="106">
        <f t="shared" si="0"/>
        <v>65</v>
      </c>
      <c r="F10" s="80">
        <v>63.195599999999999</v>
      </c>
      <c r="G10" s="80">
        <v>65</v>
      </c>
      <c r="H10" s="80">
        <v>65</v>
      </c>
      <c r="I10" s="80">
        <v>38.975000000000001</v>
      </c>
      <c r="J10" s="81">
        <f t="shared" si="1"/>
        <v>232.17060000000001</v>
      </c>
      <c r="K10" s="82">
        <f t="shared" si="2"/>
        <v>0.8666666666666667</v>
      </c>
      <c r="L10" s="83">
        <f t="shared" si="3"/>
        <v>3.0956079999999999</v>
      </c>
      <c r="M10" s="78">
        <v>4</v>
      </c>
      <c r="N10" s="78">
        <f t="shared" si="4"/>
        <v>2.4300000000000002</v>
      </c>
    </row>
    <row r="11" spans="1:15" x14ac:dyDescent="0.2">
      <c r="A11" s="342"/>
      <c r="B11" s="77" t="s">
        <v>234</v>
      </c>
      <c r="C11" s="78"/>
      <c r="D11" s="83">
        <v>75</v>
      </c>
      <c r="E11" s="106">
        <f t="shared" si="0"/>
        <v>65</v>
      </c>
      <c r="F11" s="80">
        <v>63.195599999999999</v>
      </c>
      <c r="G11" s="80">
        <v>65</v>
      </c>
      <c r="H11" s="80">
        <v>65</v>
      </c>
      <c r="I11" s="80">
        <v>38.975000000000001</v>
      </c>
      <c r="J11" s="81">
        <f t="shared" si="1"/>
        <v>232.17060000000001</v>
      </c>
      <c r="K11" s="82">
        <f t="shared" si="2"/>
        <v>0.8666666666666667</v>
      </c>
      <c r="L11" s="83">
        <f t="shared" si="3"/>
        <v>3.0956079999999999</v>
      </c>
      <c r="M11" s="78">
        <v>4</v>
      </c>
      <c r="N11" s="78">
        <f t="shared" si="4"/>
        <v>2.4300000000000002</v>
      </c>
    </row>
    <row r="12" spans="1:15" x14ac:dyDescent="0.2">
      <c r="A12" s="342"/>
      <c r="B12" s="77" t="s">
        <v>235</v>
      </c>
      <c r="C12" s="78"/>
      <c r="D12" s="83">
        <v>75</v>
      </c>
      <c r="E12" s="106">
        <f t="shared" si="0"/>
        <v>65</v>
      </c>
      <c r="F12" s="80">
        <v>63.195599999999999</v>
      </c>
      <c r="G12" s="80">
        <v>65</v>
      </c>
      <c r="H12" s="80">
        <v>65</v>
      </c>
      <c r="I12" s="80">
        <v>34.419750000000001</v>
      </c>
      <c r="J12" s="81">
        <f t="shared" si="1"/>
        <v>227.61535000000001</v>
      </c>
      <c r="K12" s="82">
        <f t="shared" si="2"/>
        <v>0.8666666666666667</v>
      </c>
      <c r="L12" s="83">
        <f t="shared" si="3"/>
        <v>3.0348713333333333</v>
      </c>
      <c r="M12" s="78">
        <v>4</v>
      </c>
      <c r="N12" s="78">
        <f t="shared" si="4"/>
        <v>2.4300000000000002</v>
      </c>
    </row>
    <row r="13" spans="1:15" x14ac:dyDescent="0.2">
      <c r="A13" s="342"/>
      <c r="B13" s="77" t="s">
        <v>236</v>
      </c>
      <c r="C13" s="78"/>
      <c r="D13" s="83">
        <v>92.8</v>
      </c>
      <c r="E13" s="106">
        <f t="shared" si="0"/>
        <v>78.589320000000001</v>
      </c>
      <c r="F13" s="80">
        <v>72.394630000000006</v>
      </c>
      <c r="G13" s="80">
        <v>78.589320000000001</v>
      </c>
      <c r="H13" s="80">
        <v>78.589320000000001</v>
      </c>
      <c r="I13" s="80">
        <v>49.1601</v>
      </c>
      <c r="J13" s="81">
        <f t="shared" si="1"/>
        <v>278.73336999999998</v>
      </c>
      <c r="K13" s="82">
        <f t="shared" si="2"/>
        <v>0.84686767241379313</v>
      </c>
      <c r="L13" s="83">
        <f t="shared" si="3"/>
        <v>3.0035923491379308</v>
      </c>
      <c r="M13" s="78">
        <v>4</v>
      </c>
      <c r="N13" s="78">
        <f t="shared" si="4"/>
        <v>2.4300000000000002</v>
      </c>
    </row>
    <row r="14" spans="1:15" x14ac:dyDescent="0.2">
      <c r="A14" s="76" t="s">
        <v>225</v>
      </c>
      <c r="B14" s="84">
        <v>11</v>
      </c>
      <c r="C14" s="78"/>
      <c r="D14" s="83">
        <f>+SUM(D3:D13)</f>
        <v>995.4</v>
      </c>
      <c r="E14" s="86">
        <f>+SUM(E3:E13)</f>
        <v>807.10572999999999</v>
      </c>
      <c r="F14" s="85" t="s">
        <v>237</v>
      </c>
      <c r="G14" s="85" t="s">
        <v>237</v>
      </c>
      <c r="H14" s="85" t="s">
        <v>237</v>
      </c>
      <c r="I14" s="85" t="s">
        <v>237</v>
      </c>
      <c r="J14" s="86">
        <f>+SUM(J3:J13)</f>
        <v>2851.6904</v>
      </c>
      <c r="K14" s="82">
        <f t="shared" si="2"/>
        <v>0.81083557363873826</v>
      </c>
      <c r="L14" s="83">
        <f t="shared" si="3"/>
        <v>2.8648687964637332</v>
      </c>
      <c r="M14" s="78">
        <f>+MAX(M3:M13)</f>
        <v>4</v>
      </c>
      <c r="N14" s="78">
        <f>+SUM(N3:N13)</f>
        <v>26.73</v>
      </c>
    </row>
    <row r="15" spans="1:15" x14ac:dyDescent="0.2">
      <c r="A15" s="66"/>
      <c r="B15" s="67"/>
      <c r="D15" s="69">
        <f>'Chỉ tiêu tổng thể'!D7</f>
        <v>995.42</v>
      </c>
      <c r="E15" s="70">
        <f>'Chỉ tiêu tổng thể'!H7</f>
        <v>807.1</v>
      </c>
      <c r="F15" s="69"/>
      <c r="G15" s="69"/>
      <c r="H15" s="69"/>
      <c r="I15" s="69"/>
      <c r="J15" s="71">
        <f>'Chỉ tiêu tổng thể'!I7</f>
        <v>2851.7</v>
      </c>
      <c r="K15" s="72"/>
      <c r="O15" s="73" t="s">
        <v>238</v>
      </c>
    </row>
    <row r="16" spans="1:15" x14ac:dyDescent="0.2">
      <c r="A16" s="66"/>
      <c r="B16" s="67"/>
      <c r="D16" s="69"/>
      <c r="E16" s="70"/>
      <c r="F16" s="69"/>
      <c r="G16" s="69"/>
      <c r="H16" s="69"/>
      <c r="I16" s="69"/>
      <c r="J16" s="70"/>
      <c r="K16" s="72"/>
    </row>
    <row r="17" spans="1:11" x14ac:dyDescent="0.2">
      <c r="A17" s="66"/>
      <c r="B17" s="67"/>
      <c r="D17" s="69"/>
      <c r="E17" s="70"/>
      <c r="F17" s="69"/>
      <c r="G17" s="69"/>
      <c r="H17" s="69"/>
      <c r="I17" s="69"/>
      <c r="J17" s="70"/>
      <c r="K17" s="72"/>
    </row>
    <row r="18" spans="1:11" x14ac:dyDescent="0.2">
      <c r="A18" s="66"/>
      <c r="B18" s="67"/>
      <c r="D18" s="69"/>
      <c r="E18" s="70"/>
      <c r="F18" s="69"/>
      <c r="G18" s="69"/>
      <c r="H18" s="69"/>
      <c r="I18" s="69"/>
      <c r="J18" s="70"/>
      <c r="K18" s="72"/>
    </row>
    <row r="19" spans="1:11" x14ac:dyDescent="0.2">
      <c r="A19" s="66"/>
      <c r="B19" s="67"/>
      <c r="D19" s="69"/>
      <c r="E19" s="70"/>
      <c r="F19" s="69"/>
      <c r="G19" s="69"/>
      <c r="H19" s="69"/>
      <c r="I19" s="69"/>
      <c r="J19" s="70"/>
      <c r="K19" s="72"/>
    </row>
    <row r="20" spans="1:11" x14ac:dyDescent="0.2">
      <c r="A20" s="66"/>
      <c r="B20" s="67"/>
      <c r="D20" s="69"/>
      <c r="E20" s="70"/>
      <c r="F20" s="69"/>
      <c r="G20" s="69"/>
      <c r="H20" s="69"/>
      <c r="I20" s="69"/>
      <c r="J20" s="70"/>
      <c r="K20" s="72"/>
    </row>
    <row r="21" spans="1:11" x14ac:dyDescent="0.2">
      <c r="A21" s="66"/>
      <c r="B21" s="67"/>
      <c r="D21" s="69"/>
      <c r="E21" s="70"/>
      <c r="F21" s="69"/>
      <c r="G21" s="69"/>
      <c r="H21" s="69"/>
      <c r="I21" s="69"/>
      <c r="J21" s="70"/>
      <c r="K21" s="72"/>
    </row>
    <row r="22" spans="1:11" x14ac:dyDescent="0.2">
      <c r="A22" s="66"/>
      <c r="B22" s="67"/>
      <c r="D22" s="69"/>
      <c r="E22" s="70"/>
      <c r="F22" s="69"/>
      <c r="G22" s="69"/>
      <c r="H22" s="69"/>
      <c r="I22" s="69"/>
      <c r="J22" s="70"/>
      <c r="K22" s="72"/>
    </row>
    <row r="23" spans="1:11" x14ac:dyDescent="0.2">
      <c r="A23" s="66"/>
      <c r="B23" s="67"/>
      <c r="D23" s="69"/>
      <c r="E23" s="70"/>
      <c r="F23" s="69"/>
      <c r="G23" s="69"/>
      <c r="H23" s="69"/>
      <c r="I23" s="69"/>
      <c r="J23" s="70"/>
      <c r="K23" s="72"/>
    </row>
    <row r="24" spans="1:11" x14ac:dyDescent="0.2">
      <c r="A24" s="66"/>
      <c r="B24" s="67"/>
      <c r="D24" s="69"/>
      <c r="E24" s="70"/>
      <c r="F24" s="69"/>
      <c r="G24" s="69"/>
      <c r="H24" s="69"/>
      <c r="I24" s="69"/>
      <c r="J24" s="70"/>
      <c r="K24" s="72"/>
    </row>
  </sheetData>
  <mergeCells count="10">
    <mergeCell ref="A3:A13"/>
    <mergeCell ref="E1:E2"/>
    <mergeCell ref="D1:D2"/>
    <mergeCell ref="C1:C2"/>
    <mergeCell ref="F1:J1"/>
    <mergeCell ref="N1:N2"/>
    <mergeCell ref="K1:K2"/>
    <mergeCell ref="L1:L2"/>
    <mergeCell ref="A1:B2"/>
    <mergeCell ref="M1:M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2E7C-1298-4D3C-9128-008F58F8F7DA}">
  <sheetPr>
    <tabColor rgb="FFFF0000"/>
  </sheetPr>
  <dimension ref="A1:T25"/>
  <sheetViews>
    <sheetView workbookViewId="0">
      <selection activeCell="P22" sqref="P22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19.140625" style="89" customWidth="1"/>
    <col min="17" max="17" width="25.140625" style="89" customWidth="1"/>
    <col min="18" max="18" width="15" style="89" customWidth="1"/>
    <col min="19" max="19" width="16.5703125" style="89" customWidth="1"/>
    <col min="20" max="20" width="16.7109375" style="89" customWidth="1"/>
    <col min="21" max="16384" width="8.85546875" style="89"/>
  </cols>
  <sheetData>
    <row r="1" spans="1:20" s="88" customFormat="1" ht="25.15" customHeight="1" x14ac:dyDescent="0.25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s="88" customFormat="1" ht="15" customHeight="1" x14ac:dyDescent="0.25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180" t="s">
        <v>24</v>
      </c>
      <c r="B3" s="90" t="s">
        <v>239</v>
      </c>
      <c r="C3" s="78"/>
      <c r="D3" s="83">
        <v>116.6</v>
      </c>
      <c r="E3" s="106">
        <f t="shared" ref="E3:E13" si="0">+MAX(F3:I3)</f>
        <v>100.9</v>
      </c>
      <c r="F3" s="97">
        <v>93.9</v>
      </c>
      <c r="G3" s="97">
        <v>100.9</v>
      </c>
      <c r="H3" s="97">
        <v>100.9</v>
      </c>
      <c r="I3" s="97">
        <v>65.2</v>
      </c>
      <c r="J3" s="91">
        <f t="shared" ref="J3:J14" si="1">+SUM(F3:I3)</f>
        <v>360.90000000000003</v>
      </c>
      <c r="K3" s="82">
        <f t="shared" ref="K3:K15" si="2">+E3/D3</f>
        <v>0.86535162950257294</v>
      </c>
      <c r="L3" s="83">
        <f t="shared" ref="L3:L15" si="3">+J3/D3</f>
        <v>3.0951972555746146</v>
      </c>
      <c r="M3" s="78">
        <v>4</v>
      </c>
      <c r="N3" s="78"/>
    </row>
    <row r="4" spans="1:20" x14ac:dyDescent="0.2">
      <c r="A4" s="181"/>
      <c r="B4" s="90" t="s">
        <v>240</v>
      </c>
      <c r="C4" s="78"/>
      <c r="D4" s="83">
        <v>80</v>
      </c>
      <c r="E4" s="106">
        <f t="shared" si="0"/>
        <v>70</v>
      </c>
      <c r="F4" s="97">
        <v>68.2</v>
      </c>
      <c r="G4" s="97">
        <v>70</v>
      </c>
      <c r="H4" s="97">
        <v>70</v>
      </c>
      <c r="I4" s="97">
        <v>41.5</v>
      </c>
      <c r="J4" s="91">
        <f t="shared" si="1"/>
        <v>249.7</v>
      </c>
      <c r="K4" s="82">
        <f t="shared" si="2"/>
        <v>0.875</v>
      </c>
      <c r="L4" s="83">
        <f t="shared" si="3"/>
        <v>3.1212499999999999</v>
      </c>
      <c r="M4" s="78">
        <v>4</v>
      </c>
      <c r="N4" s="78"/>
    </row>
    <row r="5" spans="1:20" x14ac:dyDescent="0.2">
      <c r="A5" s="181"/>
      <c r="B5" s="90" t="s">
        <v>241</v>
      </c>
      <c r="C5" s="78"/>
      <c r="D5" s="83">
        <v>80</v>
      </c>
      <c r="E5" s="106">
        <f t="shared" si="0"/>
        <v>70</v>
      </c>
      <c r="F5" s="97">
        <v>68.2</v>
      </c>
      <c r="G5" s="97">
        <v>70</v>
      </c>
      <c r="H5" s="97">
        <v>70</v>
      </c>
      <c r="I5" s="97">
        <v>41.5</v>
      </c>
      <c r="J5" s="91">
        <f t="shared" si="1"/>
        <v>249.7</v>
      </c>
      <c r="K5" s="82">
        <f t="shared" si="2"/>
        <v>0.875</v>
      </c>
      <c r="L5" s="83">
        <f t="shared" si="3"/>
        <v>3.1212499999999999</v>
      </c>
      <c r="M5" s="78">
        <v>4</v>
      </c>
      <c r="N5" s="78"/>
    </row>
    <row r="6" spans="1:20" x14ac:dyDescent="0.2">
      <c r="A6" s="181"/>
      <c r="B6" s="90" t="s">
        <v>242</v>
      </c>
      <c r="C6" s="78"/>
      <c r="D6" s="83">
        <v>80</v>
      </c>
      <c r="E6" s="106">
        <f t="shared" si="0"/>
        <v>70</v>
      </c>
      <c r="F6" s="97">
        <v>68.2</v>
      </c>
      <c r="G6" s="97">
        <v>70</v>
      </c>
      <c r="H6" s="97">
        <v>70</v>
      </c>
      <c r="I6" s="97">
        <v>36.9</v>
      </c>
      <c r="J6" s="91">
        <f t="shared" si="1"/>
        <v>245.1</v>
      </c>
      <c r="K6" s="82">
        <f t="shared" si="2"/>
        <v>0.875</v>
      </c>
      <c r="L6" s="83">
        <f t="shared" si="3"/>
        <v>3.0637499999999998</v>
      </c>
      <c r="M6" s="78">
        <v>4</v>
      </c>
      <c r="N6" s="78"/>
    </row>
    <row r="7" spans="1:20" x14ac:dyDescent="0.2">
      <c r="A7" s="181"/>
      <c r="B7" s="90" t="s">
        <v>243</v>
      </c>
      <c r="C7" s="78"/>
      <c r="D7" s="83">
        <v>80</v>
      </c>
      <c r="E7" s="106">
        <f t="shared" si="0"/>
        <v>70</v>
      </c>
      <c r="F7" s="97">
        <v>68.2</v>
      </c>
      <c r="G7" s="97">
        <v>70</v>
      </c>
      <c r="H7" s="97">
        <v>70</v>
      </c>
      <c r="I7" s="97">
        <v>36.700000000000003</v>
      </c>
      <c r="J7" s="91">
        <f t="shared" si="1"/>
        <v>244.89999999999998</v>
      </c>
      <c r="K7" s="82">
        <f t="shared" si="2"/>
        <v>0.875</v>
      </c>
      <c r="L7" s="83">
        <f t="shared" si="3"/>
        <v>3.0612499999999998</v>
      </c>
      <c r="M7" s="78">
        <v>4</v>
      </c>
      <c r="N7" s="78"/>
    </row>
    <row r="8" spans="1:20" x14ac:dyDescent="0.2">
      <c r="A8" s="181"/>
      <c r="B8" s="90" t="s">
        <v>244</v>
      </c>
      <c r="C8" s="78"/>
      <c r="D8" s="83">
        <v>112</v>
      </c>
      <c r="E8" s="106">
        <f t="shared" si="0"/>
        <v>70</v>
      </c>
      <c r="F8" s="98">
        <v>68.400000000000006</v>
      </c>
      <c r="G8" s="98">
        <v>70</v>
      </c>
      <c r="H8" s="98">
        <v>70</v>
      </c>
      <c r="I8" s="98">
        <v>36.700000000000003</v>
      </c>
      <c r="J8" s="91">
        <f t="shared" si="1"/>
        <v>245.10000000000002</v>
      </c>
      <c r="K8" s="82">
        <f t="shared" si="2"/>
        <v>0.625</v>
      </c>
      <c r="L8" s="83">
        <f t="shared" si="3"/>
        <v>2.1883928571428575</v>
      </c>
      <c r="M8" s="78">
        <v>4</v>
      </c>
      <c r="N8" s="78"/>
    </row>
    <row r="9" spans="1:20" x14ac:dyDescent="0.2">
      <c r="A9" s="181"/>
      <c r="B9" s="90" t="s">
        <v>245</v>
      </c>
      <c r="C9" s="78"/>
      <c r="D9" s="83">
        <v>91</v>
      </c>
      <c r="E9" s="106">
        <f t="shared" si="0"/>
        <v>54</v>
      </c>
      <c r="F9" s="97">
        <v>52.7</v>
      </c>
      <c r="G9" s="97">
        <v>54</v>
      </c>
      <c r="H9" s="97">
        <v>54</v>
      </c>
      <c r="I9" s="97">
        <v>27.9</v>
      </c>
      <c r="J9" s="91">
        <f t="shared" si="1"/>
        <v>188.6</v>
      </c>
      <c r="K9" s="82">
        <f t="shared" si="2"/>
        <v>0.59340659340659341</v>
      </c>
      <c r="L9" s="83">
        <f t="shared" si="3"/>
        <v>2.0725274725274723</v>
      </c>
      <c r="M9" s="78">
        <v>4</v>
      </c>
      <c r="N9" s="78"/>
    </row>
    <row r="10" spans="1:20" x14ac:dyDescent="0.2">
      <c r="A10" s="181"/>
      <c r="B10" s="90" t="s">
        <v>246</v>
      </c>
      <c r="C10" s="78"/>
      <c r="D10" s="83">
        <v>63</v>
      </c>
      <c r="E10" s="106">
        <f t="shared" si="0"/>
        <v>54</v>
      </c>
      <c r="F10" s="97">
        <v>52.4</v>
      </c>
      <c r="G10" s="97">
        <v>54</v>
      </c>
      <c r="H10" s="97">
        <v>54</v>
      </c>
      <c r="I10" s="97">
        <v>28.1</v>
      </c>
      <c r="J10" s="91">
        <f t="shared" si="1"/>
        <v>188.5</v>
      </c>
      <c r="K10" s="82">
        <f t="shared" si="2"/>
        <v>0.8571428571428571</v>
      </c>
      <c r="L10" s="83">
        <f t="shared" si="3"/>
        <v>2.9920634920634921</v>
      </c>
      <c r="M10" s="78">
        <v>4</v>
      </c>
      <c r="N10" s="78"/>
    </row>
    <row r="11" spans="1:20" x14ac:dyDescent="0.2">
      <c r="A11" s="181"/>
      <c r="B11" s="90" t="s">
        <v>247</v>
      </c>
      <c r="C11" s="78"/>
      <c r="D11" s="83">
        <v>63</v>
      </c>
      <c r="E11" s="106">
        <f t="shared" si="0"/>
        <v>54</v>
      </c>
      <c r="F11" s="97">
        <v>52.4</v>
      </c>
      <c r="G11" s="97">
        <v>54</v>
      </c>
      <c r="H11" s="97">
        <v>54</v>
      </c>
      <c r="I11" s="97">
        <v>32.200000000000003</v>
      </c>
      <c r="J11" s="91">
        <f t="shared" si="1"/>
        <v>192.60000000000002</v>
      </c>
      <c r="K11" s="82">
        <f t="shared" si="2"/>
        <v>0.8571428571428571</v>
      </c>
      <c r="L11" s="83">
        <f t="shared" si="3"/>
        <v>3.0571428571428574</v>
      </c>
      <c r="M11" s="78">
        <v>4</v>
      </c>
      <c r="N11" s="78"/>
    </row>
    <row r="12" spans="1:20" x14ac:dyDescent="0.2">
      <c r="A12" s="181"/>
      <c r="B12" s="90" t="s">
        <v>248</v>
      </c>
      <c r="C12" s="78"/>
      <c r="D12" s="83">
        <v>63</v>
      </c>
      <c r="E12" s="106">
        <f t="shared" si="0"/>
        <v>54</v>
      </c>
      <c r="F12" s="97">
        <v>52.4</v>
      </c>
      <c r="G12" s="97">
        <v>54</v>
      </c>
      <c r="H12" s="97">
        <v>54</v>
      </c>
      <c r="I12" s="97">
        <v>32.200000000000003</v>
      </c>
      <c r="J12" s="91">
        <f t="shared" si="1"/>
        <v>192.60000000000002</v>
      </c>
      <c r="K12" s="82">
        <f t="shared" si="2"/>
        <v>0.8571428571428571</v>
      </c>
      <c r="L12" s="83">
        <f t="shared" si="3"/>
        <v>3.0571428571428574</v>
      </c>
      <c r="M12" s="78">
        <v>4</v>
      </c>
      <c r="N12" s="78"/>
    </row>
    <row r="13" spans="1:20" x14ac:dyDescent="0.2">
      <c r="A13" s="181"/>
      <c r="B13" s="90" t="s">
        <v>249</v>
      </c>
      <c r="C13" s="78"/>
      <c r="D13" s="83">
        <v>63</v>
      </c>
      <c r="E13" s="106">
        <f t="shared" si="0"/>
        <v>54</v>
      </c>
      <c r="F13" s="97">
        <v>52.4</v>
      </c>
      <c r="G13" s="97">
        <v>54</v>
      </c>
      <c r="H13" s="97">
        <v>54</v>
      </c>
      <c r="I13" s="97">
        <v>28.1</v>
      </c>
      <c r="J13" s="91">
        <f t="shared" si="1"/>
        <v>188.5</v>
      </c>
      <c r="K13" s="82">
        <f t="shared" si="2"/>
        <v>0.8571428571428571</v>
      </c>
      <c r="L13" s="83">
        <f t="shared" si="3"/>
        <v>2.9920634920634921</v>
      </c>
      <c r="M13" s="78">
        <v>4</v>
      </c>
      <c r="N13" s="78"/>
      <c r="P13" s="88" t="s">
        <v>629</v>
      </c>
      <c r="Q13" s="88" t="s">
        <v>630</v>
      </c>
      <c r="R13" s="88" t="s">
        <v>5</v>
      </c>
      <c r="S13" s="88" t="s">
        <v>628</v>
      </c>
      <c r="T13" s="88" t="s">
        <v>9</v>
      </c>
    </row>
    <row r="14" spans="1:20" x14ac:dyDescent="0.2">
      <c r="A14" s="182"/>
      <c r="B14" s="90" t="s">
        <v>250</v>
      </c>
      <c r="C14" s="78"/>
      <c r="D14" s="154">
        <v>135.6</v>
      </c>
      <c r="E14" s="155">
        <f>T14</f>
        <v>112.38527999999999</v>
      </c>
      <c r="F14" s="159">
        <f>108-Q14</f>
        <v>104.68527999999999</v>
      </c>
      <c r="G14" s="159">
        <f>E14</f>
        <v>112.38527999999999</v>
      </c>
      <c r="H14" s="159">
        <f>E14</f>
        <v>112.38527999999999</v>
      </c>
      <c r="I14" s="159">
        <f>78.3-Q14</f>
        <v>74.985279999999989</v>
      </c>
      <c r="J14" s="156">
        <f t="shared" si="1"/>
        <v>404.44111999999996</v>
      </c>
      <c r="K14" s="157">
        <f t="shared" si="2"/>
        <v>0.82879999999999998</v>
      </c>
      <c r="L14" s="154">
        <f t="shared" si="3"/>
        <v>2.98260412979351</v>
      </c>
      <c r="M14" s="158">
        <v>4</v>
      </c>
      <c r="N14" s="78"/>
      <c r="P14" s="89">
        <f>115.7</f>
        <v>115.7</v>
      </c>
      <c r="Q14" s="116">
        <f>P14-E14</f>
        <v>3.3147200000000083</v>
      </c>
      <c r="R14" s="123">
        <f>D14</f>
        <v>135.6</v>
      </c>
      <c r="S14" s="89">
        <f>70+((200-R14)*20/100)</f>
        <v>82.88</v>
      </c>
      <c r="T14" s="116">
        <f>+S14/100*R14</f>
        <v>112.38527999999999</v>
      </c>
    </row>
    <row r="15" spans="1:20" x14ac:dyDescent="0.2">
      <c r="A15" s="76" t="s">
        <v>225</v>
      </c>
      <c r="B15" s="92">
        <v>12</v>
      </c>
      <c r="C15" s="78"/>
      <c r="D15" s="83">
        <f>+SUM(D3:D14)</f>
        <v>1027.2</v>
      </c>
      <c r="E15" s="86">
        <f>+SUM(E3:E14)</f>
        <v>833.28527999999994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86">
        <f>+SUM(J3:J14)</f>
        <v>2950.6411199999993</v>
      </c>
      <c r="K15" s="82">
        <f t="shared" si="2"/>
        <v>0.81122009345794388</v>
      </c>
      <c r="L15" s="83">
        <f t="shared" si="3"/>
        <v>2.872508878504672</v>
      </c>
      <c r="M15" s="78">
        <f>+MAX(M3:M13)</f>
        <v>4</v>
      </c>
    </row>
    <row r="16" spans="1:20" x14ac:dyDescent="0.2">
      <c r="A16" s="93"/>
      <c r="C16" s="70"/>
      <c r="D16" s="94">
        <f>'Chỉ tiêu tổng thể'!D8</f>
        <v>1027.21</v>
      </c>
      <c r="E16" s="70">
        <f>'Chỉ tiêu tổng thể'!H8</f>
        <v>836.6</v>
      </c>
      <c r="F16" s="70"/>
      <c r="G16" s="70"/>
      <c r="H16" s="70"/>
      <c r="I16" s="70"/>
      <c r="J16" s="124">
        <f>'Chỉ tiêu tổng thể'!I8</f>
        <v>2964.1</v>
      </c>
      <c r="K16" s="95"/>
      <c r="L16" s="70"/>
      <c r="M16" s="70"/>
      <c r="O16" s="96" t="s">
        <v>238</v>
      </c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  <row r="22" spans="1:13" x14ac:dyDescent="0.2">
      <c r="A22" s="93"/>
      <c r="C22" s="70"/>
      <c r="D22" s="70"/>
      <c r="E22" s="70">
        <f>115.6-112.4</f>
        <v>3.1999999999999886</v>
      </c>
      <c r="F22" s="70"/>
      <c r="G22" s="70"/>
      <c r="H22" s="70"/>
      <c r="I22" s="70"/>
      <c r="J22" s="70"/>
      <c r="K22" s="95"/>
      <c r="L22" s="70"/>
      <c r="M22" s="70"/>
    </row>
    <row r="23" spans="1:13" x14ac:dyDescent="0.2">
      <c r="A23" s="93"/>
      <c r="C23" s="70"/>
      <c r="D23" s="70"/>
      <c r="E23" s="70"/>
      <c r="F23" s="70"/>
      <c r="G23" s="70"/>
      <c r="H23" s="70"/>
      <c r="I23" s="70"/>
      <c r="J23" s="70"/>
      <c r="K23" s="95"/>
      <c r="L23" s="70"/>
      <c r="M23" s="70"/>
    </row>
    <row r="24" spans="1:13" x14ac:dyDescent="0.2">
      <c r="A24" s="93"/>
      <c r="C24" s="70"/>
      <c r="D24" s="70"/>
      <c r="E24" s="70"/>
      <c r="F24" s="70"/>
      <c r="G24" s="70"/>
      <c r="H24" s="70"/>
      <c r="I24" s="70"/>
      <c r="J24" s="70"/>
      <c r="K24" s="95"/>
      <c r="L24" s="70"/>
      <c r="M24" s="70"/>
    </row>
    <row r="25" spans="1:13" x14ac:dyDescent="0.2">
      <c r="A25" s="93"/>
      <c r="C25" s="70"/>
      <c r="D25" s="70"/>
      <c r="E25" s="70"/>
      <c r="F25" s="70"/>
      <c r="G25" s="70"/>
      <c r="H25" s="70"/>
      <c r="I25" s="70"/>
      <c r="J25" s="70"/>
      <c r="K25" s="95"/>
      <c r="L25" s="70"/>
      <c r="M25" s="70"/>
    </row>
  </sheetData>
  <mergeCells count="9">
    <mergeCell ref="N1:N2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CE61-4A03-4B0A-9D22-D196EC4405F6}">
  <sheetPr>
    <tabColor rgb="FFFF0000"/>
  </sheetPr>
  <dimension ref="A1:T25"/>
  <sheetViews>
    <sheetView workbookViewId="0">
      <selection activeCell="B3" sqref="B3:B14"/>
    </sheetView>
  </sheetViews>
  <sheetFormatPr defaultColWidth="8.85546875" defaultRowHeight="12.75" x14ac:dyDescent="0.2"/>
  <cols>
    <col min="1" max="1" width="13.7109375" style="89" customWidth="1"/>
    <col min="2" max="3" width="5.7109375" style="89" customWidth="1"/>
    <col min="4" max="4" width="7.7109375" style="89" customWidth="1"/>
    <col min="5" max="9" width="5.7109375" style="89" customWidth="1"/>
    <col min="10" max="13" width="6.7109375" style="89" customWidth="1"/>
    <col min="14" max="14" width="6.7109375" style="68" customWidth="1"/>
    <col min="15" max="15" width="8.85546875" style="89"/>
    <col min="16" max="16" width="21.85546875" style="89" customWidth="1"/>
    <col min="17" max="17" width="26.28515625" style="89" customWidth="1"/>
    <col min="18" max="18" width="25.7109375" style="89" customWidth="1"/>
    <col min="19" max="19" width="20.140625" style="89" customWidth="1"/>
    <col min="20" max="20" width="26.7109375" style="89" customWidth="1"/>
    <col min="21" max="16384" width="8.85546875" style="89"/>
  </cols>
  <sheetData>
    <row r="1" spans="1:20" s="88" customFormat="1" ht="25.15" customHeight="1" x14ac:dyDescent="0.25">
      <c r="A1" s="340" t="s">
        <v>214</v>
      </c>
      <c r="B1" s="340"/>
      <c r="C1" s="340" t="s">
        <v>215</v>
      </c>
      <c r="D1" s="340" t="s">
        <v>216</v>
      </c>
      <c r="E1" s="340" t="s">
        <v>217</v>
      </c>
      <c r="F1" s="340" t="s">
        <v>218</v>
      </c>
      <c r="G1" s="340"/>
      <c r="H1" s="340"/>
      <c r="I1" s="340"/>
      <c r="J1" s="340"/>
      <c r="K1" s="340" t="s">
        <v>219</v>
      </c>
      <c r="L1" s="340" t="s">
        <v>220</v>
      </c>
      <c r="M1" s="343" t="s">
        <v>6</v>
      </c>
      <c r="N1" s="338" t="s">
        <v>645</v>
      </c>
    </row>
    <row r="2" spans="1:20" s="88" customFormat="1" ht="15" customHeight="1" x14ac:dyDescent="0.25">
      <c r="A2" s="338"/>
      <c r="B2" s="338"/>
      <c r="C2" s="338"/>
      <c r="D2" s="338"/>
      <c r="E2" s="338"/>
      <c r="F2" s="87" t="s">
        <v>221</v>
      </c>
      <c r="G2" s="87" t="s">
        <v>222</v>
      </c>
      <c r="H2" s="87" t="s">
        <v>223</v>
      </c>
      <c r="I2" s="87" t="s">
        <v>224</v>
      </c>
      <c r="J2" s="87" t="s">
        <v>225</v>
      </c>
      <c r="K2" s="338"/>
      <c r="L2" s="338"/>
      <c r="M2" s="341"/>
      <c r="N2" s="339"/>
    </row>
    <row r="3" spans="1:20" x14ac:dyDescent="0.2">
      <c r="A3" s="180" t="s">
        <v>27</v>
      </c>
      <c r="B3" s="90" t="s">
        <v>251</v>
      </c>
      <c r="C3" s="78"/>
      <c r="D3" s="83">
        <v>117.3</v>
      </c>
      <c r="E3" s="106">
        <f t="shared" ref="E3:E13" si="0">+MAX(F3:I3)</f>
        <v>100.9</v>
      </c>
      <c r="F3" s="97">
        <v>93.9</v>
      </c>
      <c r="G3" s="97">
        <v>100.9</v>
      </c>
      <c r="H3" s="97">
        <v>100.9</v>
      </c>
      <c r="I3" s="97">
        <v>65.2</v>
      </c>
      <c r="J3" s="91">
        <f t="shared" ref="J3:J14" si="1">+SUM(F3:I3)</f>
        <v>360.90000000000003</v>
      </c>
      <c r="K3" s="82">
        <f t="shared" ref="K3:K15" si="2">+E3/D3</f>
        <v>0.86018755328218255</v>
      </c>
      <c r="L3" s="83">
        <f t="shared" ref="L3:L15" si="3">+J3/D3</f>
        <v>3.0767263427109977</v>
      </c>
      <c r="M3" s="78">
        <v>4</v>
      </c>
      <c r="N3" s="78"/>
    </row>
    <row r="4" spans="1:20" x14ac:dyDescent="0.2">
      <c r="A4" s="181"/>
      <c r="B4" s="90" t="s">
        <v>252</v>
      </c>
      <c r="C4" s="78"/>
      <c r="D4" s="83">
        <v>80</v>
      </c>
      <c r="E4" s="106">
        <f t="shared" si="0"/>
        <v>70</v>
      </c>
      <c r="F4" s="97">
        <v>68.2</v>
      </c>
      <c r="G4" s="97">
        <v>70</v>
      </c>
      <c r="H4" s="97">
        <v>70</v>
      </c>
      <c r="I4" s="97">
        <v>41.5</v>
      </c>
      <c r="J4" s="91">
        <f t="shared" si="1"/>
        <v>249.7</v>
      </c>
      <c r="K4" s="82">
        <f t="shared" si="2"/>
        <v>0.875</v>
      </c>
      <c r="L4" s="83">
        <f t="shared" si="3"/>
        <v>3.1212499999999999</v>
      </c>
      <c r="M4" s="78">
        <v>4</v>
      </c>
      <c r="N4" s="78"/>
    </row>
    <row r="5" spans="1:20" x14ac:dyDescent="0.2">
      <c r="A5" s="181"/>
      <c r="B5" s="90" t="s">
        <v>253</v>
      </c>
      <c r="C5" s="78"/>
      <c r="D5" s="83">
        <v>80</v>
      </c>
      <c r="E5" s="106">
        <f t="shared" si="0"/>
        <v>70</v>
      </c>
      <c r="F5" s="97">
        <v>68.2</v>
      </c>
      <c r="G5" s="97">
        <v>70</v>
      </c>
      <c r="H5" s="97">
        <v>70</v>
      </c>
      <c r="I5" s="97">
        <v>41.5</v>
      </c>
      <c r="J5" s="91">
        <f t="shared" si="1"/>
        <v>249.7</v>
      </c>
      <c r="K5" s="82">
        <f t="shared" si="2"/>
        <v>0.875</v>
      </c>
      <c r="L5" s="83">
        <f t="shared" si="3"/>
        <v>3.1212499999999999</v>
      </c>
      <c r="M5" s="78">
        <v>4</v>
      </c>
      <c r="N5" s="78"/>
    </row>
    <row r="6" spans="1:20" x14ac:dyDescent="0.2">
      <c r="A6" s="181"/>
      <c r="B6" s="90" t="s">
        <v>254</v>
      </c>
      <c r="C6" s="78"/>
      <c r="D6" s="83">
        <v>80</v>
      </c>
      <c r="E6" s="106">
        <f t="shared" si="0"/>
        <v>70</v>
      </c>
      <c r="F6" s="97">
        <v>68.2</v>
      </c>
      <c r="G6" s="97">
        <v>70</v>
      </c>
      <c r="H6" s="97">
        <v>70</v>
      </c>
      <c r="I6" s="97">
        <v>36.9</v>
      </c>
      <c r="J6" s="91">
        <f t="shared" si="1"/>
        <v>245.1</v>
      </c>
      <c r="K6" s="82">
        <f t="shared" si="2"/>
        <v>0.875</v>
      </c>
      <c r="L6" s="83">
        <f t="shared" si="3"/>
        <v>3.0637499999999998</v>
      </c>
      <c r="M6" s="78">
        <v>4</v>
      </c>
      <c r="N6" s="78"/>
    </row>
    <row r="7" spans="1:20" x14ac:dyDescent="0.2">
      <c r="A7" s="181"/>
      <c r="B7" s="90" t="s">
        <v>255</v>
      </c>
      <c r="C7" s="78"/>
      <c r="D7" s="83">
        <v>80</v>
      </c>
      <c r="E7" s="106">
        <f t="shared" si="0"/>
        <v>70</v>
      </c>
      <c r="F7" s="97">
        <v>68.2</v>
      </c>
      <c r="G7" s="97">
        <v>70</v>
      </c>
      <c r="H7" s="97">
        <v>70</v>
      </c>
      <c r="I7" s="97">
        <v>36.700000000000003</v>
      </c>
      <c r="J7" s="91">
        <f t="shared" si="1"/>
        <v>244.89999999999998</v>
      </c>
      <c r="K7" s="82">
        <f t="shared" si="2"/>
        <v>0.875</v>
      </c>
      <c r="L7" s="83">
        <f t="shared" si="3"/>
        <v>3.0612499999999998</v>
      </c>
      <c r="M7" s="78">
        <v>4</v>
      </c>
      <c r="N7" s="78"/>
    </row>
    <row r="8" spans="1:20" x14ac:dyDescent="0.2">
      <c r="A8" s="181"/>
      <c r="B8" s="90" t="s">
        <v>256</v>
      </c>
      <c r="C8" s="78"/>
      <c r="D8" s="83">
        <v>112</v>
      </c>
      <c r="E8" s="106">
        <f t="shared" si="0"/>
        <v>70</v>
      </c>
      <c r="F8" s="98">
        <v>68.400000000000006</v>
      </c>
      <c r="G8" s="98">
        <v>70</v>
      </c>
      <c r="H8" s="98">
        <v>70</v>
      </c>
      <c r="I8" s="98">
        <v>36.700000000000003</v>
      </c>
      <c r="J8" s="91">
        <f t="shared" si="1"/>
        <v>245.10000000000002</v>
      </c>
      <c r="K8" s="82">
        <f t="shared" si="2"/>
        <v>0.625</v>
      </c>
      <c r="L8" s="83">
        <f t="shared" si="3"/>
        <v>2.1883928571428575</v>
      </c>
      <c r="M8" s="78">
        <v>4</v>
      </c>
      <c r="N8" s="78"/>
    </row>
    <row r="9" spans="1:20" x14ac:dyDescent="0.2">
      <c r="A9" s="181"/>
      <c r="B9" s="90" t="s">
        <v>257</v>
      </c>
      <c r="C9" s="78"/>
      <c r="D9" s="83">
        <v>91</v>
      </c>
      <c r="E9" s="106">
        <f t="shared" si="0"/>
        <v>54</v>
      </c>
      <c r="F9" s="97">
        <v>52.7</v>
      </c>
      <c r="G9" s="97">
        <v>54</v>
      </c>
      <c r="H9" s="97">
        <v>54</v>
      </c>
      <c r="I9" s="97">
        <v>27.9</v>
      </c>
      <c r="J9" s="91">
        <f t="shared" si="1"/>
        <v>188.6</v>
      </c>
      <c r="K9" s="82">
        <f t="shared" si="2"/>
        <v>0.59340659340659341</v>
      </c>
      <c r="L9" s="83">
        <f t="shared" si="3"/>
        <v>2.0725274725274723</v>
      </c>
      <c r="M9" s="78">
        <v>4</v>
      </c>
      <c r="N9" s="78"/>
    </row>
    <row r="10" spans="1:20" x14ac:dyDescent="0.2">
      <c r="A10" s="181"/>
      <c r="B10" s="90" t="s">
        <v>258</v>
      </c>
      <c r="C10" s="78"/>
      <c r="D10" s="83">
        <v>63</v>
      </c>
      <c r="E10" s="106">
        <f t="shared" si="0"/>
        <v>54</v>
      </c>
      <c r="F10" s="97">
        <v>52.4</v>
      </c>
      <c r="G10" s="97">
        <v>54</v>
      </c>
      <c r="H10" s="97">
        <v>54</v>
      </c>
      <c r="I10" s="97">
        <v>28.1</v>
      </c>
      <c r="J10" s="91">
        <f t="shared" si="1"/>
        <v>188.5</v>
      </c>
      <c r="K10" s="82">
        <f t="shared" si="2"/>
        <v>0.8571428571428571</v>
      </c>
      <c r="L10" s="83">
        <f t="shared" si="3"/>
        <v>2.9920634920634921</v>
      </c>
      <c r="M10" s="78">
        <v>4</v>
      </c>
      <c r="N10" s="78"/>
    </row>
    <row r="11" spans="1:20" x14ac:dyDescent="0.2">
      <c r="A11" s="181"/>
      <c r="B11" s="90" t="s">
        <v>259</v>
      </c>
      <c r="C11" s="78"/>
      <c r="D11" s="83">
        <v>63</v>
      </c>
      <c r="E11" s="106">
        <f t="shared" si="0"/>
        <v>54</v>
      </c>
      <c r="F11" s="97">
        <v>52.4</v>
      </c>
      <c r="G11" s="97">
        <v>54</v>
      </c>
      <c r="H11" s="97">
        <v>54</v>
      </c>
      <c r="I11" s="97">
        <v>32.200000000000003</v>
      </c>
      <c r="J11" s="91">
        <f t="shared" si="1"/>
        <v>192.60000000000002</v>
      </c>
      <c r="K11" s="82">
        <f t="shared" si="2"/>
        <v>0.8571428571428571</v>
      </c>
      <c r="L11" s="83">
        <f t="shared" si="3"/>
        <v>3.0571428571428574</v>
      </c>
      <c r="M11" s="78">
        <v>4</v>
      </c>
      <c r="N11" s="78"/>
    </row>
    <row r="12" spans="1:20" x14ac:dyDescent="0.2">
      <c r="A12" s="181"/>
      <c r="B12" s="90" t="s">
        <v>260</v>
      </c>
      <c r="C12" s="78"/>
      <c r="D12" s="83">
        <v>63</v>
      </c>
      <c r="E12" s="106">
        <f t="shared" si="0"/>
        <v>54</v>
      </c>
      <c r="F12" s="97">
        <v>52.4</v>
      </c>
      <c r="G12" s="97">
        <v>54</v>
      </c>
      <c r="H12" s="97">
        <v>54</v>
      </c>
      <c r="I12" s="97">
        <v>32.200000000000003</v>
      </c>
      <c r="J12" s="91">
        <f t="shared" si="1"/>
        <v>192.60000000000002</v>
      </c>
      <c r="K12" s="82">
        <f t="shared" si="2"/>
        <v>0.8571428571428571</v>
      </c>
      <c r="L12" s="83">
        <f t="shared" si="3"/>
        <v>3.0571428571428574</v>
      </c>
      <c r="M12" s="78">
        <v>4</v>
      </c>
      <c r="N12" s="78"/>
    </row>
    <row r="13" spans="1:20" x14ac:dyDescent="0.2">
      <c r="A13" s="181"/>
      <c r="B13" s="90" t="s">
        <v>261</v>
      </c>
      <c r="C13" s="78"/>
      <c r="D13" s="83">
        <v>63</v>
      </c>
      <c r="E13" s="106">
        <f t="shared" si="0"/>
        <v>54</v>
      </c>
      <c r="F13" s="97">
        <v>52.4</v>
      </c>
      <c r="G13" s="97">
        <v>54</v>
      </c>
      <c r="H13" s="97">
        <v>54</v>
      </c>
      <c r="I13" s="97">
        <v>28.1</v>
      </c>
      <c r="J13" s="91">
        <f t="shared" si="1"/>
        <v>188.5</v>
      </c>
      <c r="K13" s="82">
        <f t="shared" si="2"/>
        <v>0.8571428571428571</v>
      </c>
      <c r="L13" s="83">
        <f t="shared" si="3"/>
        <v>2.9920634920634921</v>
      </c>
      <c r="M13" s="78">
        <v>4</v>
      </c>
      <c r="N13" s="78"/>
      <c r="P13" s="88" t="s">
        <v>629</v>
      </c>
      <c r="Q13" s="88" t="s">
        <v>630</v>
      </c>
      <c r="R13" s="88" t="s">
        <v>5</v>
      </c>
      <c r="S13" s="88" t="s">
        <v>628</v>
      </c>
      <c r="T13" s="88" t="s">
        <v>9</v>
      </c>
    </row>
    <row r="14" spans="1:20" x14ac:dyDescent="0.2">
      <c r="A14" s="182"/>
      <c r="B14" s="90" t="s">
        <v>262</v>
      </c>
      <c r="C14" s="78"/>
      <c r="D14" s="154">
        <v>136.30000000000001</v>
      </c>
      <c r="E14" s="155">
        <f>T14</f>
        <v>112.77462</v>
      </c>
      <c r="F14" s="159">
        <f>108.3-Q14</f>
        <v>105.37461999999999</v>
      </c>
      <c r="G14" s="159">
        <f>E14</f>
        <v>112.77462</v>
      </c>
      <c r="H14" s="159">
        <f>E14</f>
        <v>112.77462</v>
      </c>
      <c r="I14" s="159">
        <f>78.3-Q14</f>
        <v>75.374619999999993</v>
      </c>
      <c r="J14" s="156">
        <f t="shared" si="1"/>
        <v>406.29847999999998</v>
      </c>
      <c r="K14" s="157">
        <f t="shared" si="2"/>
        <v>0.82739999999999991</v>
      </c>
      <c r="L14" s="154">
        <f t="shared" si="3"/>
        <v>2.9809132795304474</v>
      </c>
      <c r="M14" s="158">
        <v>4</v>
      </c>
      <c r="N14" s="78"/>
      <c r="P14" s="89">
        <f>115.7</f>
        <v>115.7</v>
      </c>
      <c r="Q14" s="116">
        <f>P14-E14</f>
        <v>2.9253800000000041</v>
      </c>
      <c r="R14" s="123">
        <f>D14</f>
        <v>136.30000000000001</v>
      </c>
      <c r="S14" s="89">
        <f>70+((200-R14)*20/100)</f>
        <v>82.74</v>
      </c>
      <c r="T14" s="116">
        <f>+S14/100*R14</f>
        <v>112.77462</v>
      </c>
    </row>
    <row r="15" spans="1:20" x14ac:dyDescent="0.2">
      <c r="A15" s="76" t="s">
        <v>225</v>
      </c>
      <c r="B15" s="92">
        <v>12</v>
      </c>
      <c r="C15" s="78"/>
      <c r="D15" s="83">
        <f>+SUM(D3:D14)</f>
        <v>1028.5999999999999</v>
      </c>
      <c r="E15" s="86">
        <f>+SUM(E3:E14)</f>
        <v>833.67462</v>
      </c>
      <c r="F15" s="85" t="s">
        <v>237</v>
      </c>
      <c r="G15" s="85" t="s">
        <v>237</v>
      </c>
      <c r="H15" s="85" t="s">
        <v>237</v>
      </c>
      <c r="I15" s="85" t="s">
        <v>237</v>
      </c>
      <c r="J15" s="86">
        <f>+SUM(J3:J14)</f>
        <v>2952.4984799999993</v>
      </c>
      <c r="K15" s="82">
        <f t="shared" si="2"/>
        <v>0.81049447793116869</v>
      </c>
      <c r="L15" s="83">
        <f t="shared" si="3"/>
        <v>2.870404899863892</v>
      </c>
      <c r="M15" s="78">
        <f>+MAX(M3:M13)</f>
        <v>4</v>
      </c>
    </row>
    <row r="16" spans="1:20" x14ac:dyDescent="0.2">
      <c r="A16" s="93"/>
      <c r="C16" s="70"/>
      <c r="D16" s="94">
        <f>'Chỉ tiêu tổng thể'!D9</f>
        <v>1028.58</v>
      </c>
      <c r="E16" s="70">
        <f>'Chỉ tiêu tổng thể'!H9</f>
        <v>836.6</v>
      </c>
      <c r="F16" s="70"/>
      <c r="G16" s="70"/>
      <c r="H16" s="70"/>
      <c r="I16" s="70"/>
      <c r="J16" s="94">
        <f>'Chỉ tiêu tổng thể'!I9</f>
        <v>2964.1</v>
      </c>
      <c r="K16" s="95"/>
      <c r="L16" s="70"/>
      <c r="M16" s="70"/>
      <c r="O16" s="96" t="s">
        <v>238</v>
      </c>
    </row>
    <row r="17" spans="1:13" x14ac:dyDescent="0.2">
      <c r="A17" s="93"/>
      <c r="C17" s="70"/>
      <c r="D17" s="70"/>
      <c r="E17" s="70"/>
      <c r="F17" s="70"/>
      <c r="G17" s="70"/>
      <c r="H17" s="70"/>
      <c r="I17" s="70"/>
      <c r="J17" s="70"/>
      <c r="K17" s="95"/>
      <c r="L17" s="70"/>
      <c r="M17" s="70"/>
    </row>
    <row r="18" spans="1:13" x14ac:dyDescent="0.2">
      <c r="A18" s="93"/>
      <c r="C18" s="70"/>
      <c r="D18" s="70"/>
      <c r="E18" s="70"/>
      <c r="F18" s="70"/>
      <c r="G18" s="70"/>
      <c r="H18" s="70"/>
      <c r="I18" s="70"/>
      <c r="J18" s="70"/>
      <c r="K18" s="95"/>
      <c r="L18" s="70"/>
      <c r="M18" s="70"/>
    </row>
    <row r="19" spans="1:13" x14ac:dyDescent="0.2">
      <c r="A19" s="93"/>
      <c r="C19" s="70"/>
      <c r="D19" s="70"/>
      <c r="E19" s="70"/>
      <c r="F19" s="70"/>
      <c r="G19" s="70"/>
      <c r="H19" s="70"/>
      <c r="I19" s="70"/>
      <c r="J19" s="70"/>
      <c r="K19" s="95"/>
      <c r="L19" s="70"/>
      <c r="M19" s="70"/>
    </row>
    <row r="20" spans="1:13" x14ac:dyDescent="0.2">
      <c r="A20" s="93"/>
      <c r="C20" s="70"/>
      <c r="D20" s="70"/>
      <c r="E20" s="70"/>
      <c r="F20" s="70"/>
      <c r="G20" s="70"/>
      <c r="H20" s="70"/>
      <c r="I20" s="70"/>
      <c r="J20" s="70"/>
      <c r="K20" s="95"/>
      <c r="L20" s="70"/>
      <c r="M20" s="70"/>
    </row>
    <row r="21" spans="1:13" x14ac:dyDescent="0.2">
      <c r="A21" s="93"/>
      <c r="C21" s="70"/>
      <c r="D21" s="70"/>
      <c r="E21" s="70"/>
      <c r="F21" s="70"/>
      <c r="G21" s="70"/>
      <c r="H21" s="70"/>
      <c r="I21" s="70"/>
      <c r="J21" s="70"/>
      <c r="K21" s="95"/>
      <c r="L21" s="70"/>
      <c r="M21" s="70"/>
    </row>
    <row r="22" spans="1:13" x14ac:dyDescent="0.2">
      <c r="A22" s="93"/>
      <c r="C22" s="70"/>
      <c r="D22" s="70"/>
      <c r="E22" s="70"/>
      <c r="F22" s="70"/>
      <c r="G22" s="70"/>
      <c r="H22" s="70"/>
      <c r="I22" s="70"/>
      <c r="J22" s="70"/>
      <c r="K22" s="95"/>
      <c r="L22" s="70"/>
      <c r="M22" s="70"/>
    </row>
    <row r="23" spans="1:13" x14ac:dyDescent="0.2">
      <c r="A23" s="93"/>
      <c r="C23" s="70"/>
      <c r="D23" s="70"/>
      <c r="E23" s="70"/>
      <c r="F23" s="70"/>
      <c r="G23" s="70"/>
      <c r="H23" s="70"/>
      <c r="I23" s="70"/>
      <c r="J23" s="70"/>
      <c r="K23" s="95"/>
      <c r="L23" s="70"/>
      <c r="M23" s="70"/>
    </row>
    <row r="24" spans="1:13" x14ac:dyDescent="0.2">
      <c r="A24" s="93"/>
      <c r="C24" s="70"/>
      <c r="D24" s="70"/>
      <c r="E24" s="70"/>
      <c r="F24" s="70"/>
      <c r="G24" s="70"/>
      <c r="H24" s="70"/>
      <c r="I24" s="70"/>
      <c r="J24" s="70"/>
      <c r="K24" s="95"/>
      <c r="L24" s="70"/>
      <c r="M24" s="70"/>
    </row>
    <row r="25" spans="1:13" x14ac:dyDescent="0.2">
      <c r="A25" s="93"/>
      <c r="C25" s="70"/>
      <c r="D25" s="70"/>
      <c r="E25" s="70"/>
      <c r="F25" s="70"/>
      <c r="G25" s="70"/>
      <c r="H25" s="70"/>
      <c r="I25" s="70"/>
      <c r="J25" s="70"/>
      <c r="K25" s="95"/>
      <c r="L25" s="70"/>
      <c r="M25" s="70"/>
    </row>
  </sheetData>
  <mergeCells count="9">
    <mergeCell ref="N1:N2"/>
    <mergeCell ref="L1:L2"/>
    <mergeCell ref="M1:M2"/>
    <mergeCell ref="A1:B2"/>
    <mergeCell ref="C1:C2"/>
    <mergeCell ref="D1:D2"/>
    <mergeCell ref="E1:E2"/>
    <mergeCell ref="F1:J1"/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Chỉ tiêu tổng thể</vt:lpstr>
      <vt:lpstr>Danh sanh dinh kem thong bao</vt:lpstr>
      <vt:lpstr>Tổng hợp</vt:lpstr>
      <vt:lpstr>Tổng hợp (2)</vt:lpstr>
      <vt:lpstr>Tổng hợp (3)</vt:lpstr>
      <vt:lpstr>Tổng hợp (4)</vt:lpstr>
      <vt:lpstr>LK 01</vt:lpstr>
      <vt:lpstr>LK 02</vt:lpstr>
      <vt:lpstr>LK 03</vt:lpstr>
      <vt:lpstr>LK 04</vt:lpstr>
      <vt:lpstr>LK 05</vt:lpstr>
      <vt:lpstr>LK 06</vt:lpstr>
      <vt:lpstr>LK 07</vt:lpstr>
      <vt:lpstr>LK 08</vt:lpstr>
      <vt:lpstr>LK 09</vt:lpstr>
      <vt:lpstr>LK 10</vt:lpstr>
      <vt:lpstr>LK 11</vt:lpstr>
      <vt:lpstr>LK 12</vt:lpstr>
      <vt:lpstr>LK 13</vt:lpstr>
      <vt:lpstr>LK 14</vt:lpstr>
      <vt:lpstr>LK 15</vt:lpstr>
      <vt:lpstr>LK 16</vt:lpstr>
      <vt:lpstr>LK 17</vt:lpstr>
      <vt:lpstr>LK 18</vt:lpstr>
      <vt:lpstr>LK 19</vt:lpstr>
      <vt:lpstr>LK 20</vt:lpstr>
      <vt:lpstr>LK 21</vt:lpstr>
      <vt:lpstr>LK 22</vt:lpstr>
      <vt:lpstr>LK 23</vt:lpstr>
      <vt:lpstr>LK 24</vt:lpstr>
      <vt:lpstr>LK 25</vt:lpstr>
      <vt:lpstr>LK 26</vt:lpstr>
      <vt:lpstr>LK 27</vt:lpstr>
      <vt:lpstr>LK 28</vt:lpstr>
      <vt:lpstr>LK 29</vt:lpstr>
      <vt:lpstr>LK 30</vt:lpstr>
      <vt:lpstr>Sheet1</vt:lpstr>
      <vt:lpstr>NNO-BT-01</vt:lpstr>
      <vt:lpstr>NNO-BT-02</vt:lpstr>
      <vt:lpstr>NNO-BT-03</vt:lpstr>
      <vt:lpstr>NNO-BT-04</vt:lpstr>
      <vt:lpstr>NNO-BT-05</vt:lpstr>
      <vt:lpstr>NNO-BT-06</vt:lpstr>
      <vt:lpstr>NNO-BT-07</vt:lpstr>
      <vt:lpstr>NNO-BT-08</vt:lpstr>
      <vt:lpstr>NNO-BT-09</vt:lpstr>
      <vt:lpstr>NNO-BT-10</vt:lpstr>
      <vt:lpstr>NNO-BT-11</vt:lpstr>
      <vt:lpstr>NNO-BT-12</vt:lpstr>
      <vt:lpstr>NNO-BT-13</vt:lpstr>
      <vt:lpstr>NNO-BT-14</vt:lpstr>
      <vt:lpstr>NNO-BT-15</vt:lpstr>
      <vt:lpstr>NNO-BT-16</vt:lpstr>
      <vt:lpstr>NNO-BT-17</vt:lpstr>
      <vt:lpstr>NNO-BT-18</vt:lpstr>
      <vt:lpstr>NNO-BT-19</vt:lpstr>
      <vt:lpstr>NNO-BT-20</vt:lpstr>
      <vt:lpstr>NNO-BT-21</vt:lpstr>
      <vt:lpstr>NNO-BT-22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Triệu Kỷ Cương (VH-VTK-MB)</dc:creator>
  <cp:keywords/>
  <dc:description/>
  <cp:lastModifiedBy>User</cp:lastModifiedBy>
  <cp:revision/>
  <cp:lastPrinted>2024-07-31T00:46:22Z</cp:lastPrinted>
  <dcterms:created xsi:type="dcterms:W3CDTF">2024-07-09T07:55:04Z</dcterms:created>
  <dcterms:modified xsi:type="dcterms:W3CDTF">2024-07-31T00:54:49Z</dcterms:modified>
  <cp:category/>
  <cp:contentStatus/>
</cp:coreProperties>
</file>