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INH\New folder D\LINH 2024\GIA VAT LIEU\THANG 2\"/>
    </mc:Choice>
  </mc:AlternateContent>
  <bookViews>
    <workbookView xWindow="0" yWindow="0" windowWidth="28800" windowHeight="12135"/>
  </bookViews>
  <sheets>
    <sheet name="Bảng Giá" sheetId="1" r:id="rId1"/>
    <sheet name="Phụ trội" sheetId="2" state="hidden" r:id="rId2"/>
  </sheets>
  <externalReferences>
    <externalReference r:id="rId3"/>
  </externalReferences>
  <definedNames>
    <definedName name="_xlnm.Print_Titles" localSheetId="0">'Bảng Giá'!$2:$2</definedName>
  </definedNames>
  <calcPr calcId="152511"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2" i="1" l="1"/>
  <c r="E172" i="1" s="1"/>
  <c r="E179" i="1"/>
  <c r="E178" i="1"/>
  <c r="E177" i="1"/>
  <c r="E176" i="1"/>
  <c r="E175" i="1"/>
  <c r="E174" i="1"/>
  <c r="E173" i="1"/>
  <c r="E182" i="1" l="1"/>
  <c r="E181" i="1"/>
  <c r="E168" i="1"/>
  <c r="E167" i="1"/>
  <c r="E166" i="1"/>
  <c r="E165" i="1"/>
  <c r="E164" i="1"/>
  <c r="E66" i="1" l="1"/>
  <c r="E65" i="1"/>
  <c r="E64" i="1"/>
  <c r="E63" i="1"/>
  <c r="E62" i="1"/>
  <c r="E61" i="1"/>
  <c r="E60" i="1"/>
  <c r="E59" i="1"/>
  <c r="E58" i="1"/>
  <c r="E56" i="1"/>
  <c r="E55" i="1"/>
  <c r="E53" i="1"/>
  <c r="E51" i="1"/>
  <c r="E50" i="1"/>
  <c r="E49" i="1"/>
  <c r="E48" i="1"/>
  <c r="E46" i="1"/>
  <c r="E45" i="1"/>
  <c r="E44" i="1"/>
  <c r="E43" i="1"/>
  <c r="E42" i="1"/>
  <c r="E41" i="1"/>
  <c r="E39" i="1"/>
  <c r="E38" i="1"/>
  <c r="E37" i="1"/>
  <c r="E36" i="1"/>
  <c r="E35" i="1"/>
  <c r="E34" i="1"/>
  <c r="E32" i="1"/>
  <c r="E31" i="1"/>
  <c r="E30" i="1"/>
  <c r="E28" i="1"/>
  <c r="E27" i="1"/>
  <c r="E26" i="1"/>
  <c r="E24" i="1"/>
  <c r="E23" i="1"/>
  <c r="E22" i="1"/>
  <c r="E21" i="1"/>
  <c r="E20" i="1"/>
  <c r="E18" i="1"/>
  <c r="E17" i="1"/>
  <c r="E16" i="1"/>
  <c r="E15" i="1"/>
  <c r="E14" i="1"/>
  <c r="E12" i="1"/>
</calcChain>
</file>

<file path=xl/sharedStrings.xml><?xml version="1.0" encoding="utf-8"?>
<sst xmlns="http://schemas.openxmlformats.org/spreadsheetml/2006/main" count="2670" uniqueCount="1624">
  <si>
    <t>STT</t>
  </si>
  <si>
    <t>Danh mục vật liệu</t>
  </si>
  <si>
    <t>Đơn vị tính</t>
  </si>
  <si>
    <t>Tiêu chuẩn kỹ thuật</t>
  </si>
  <si>
    <t>m2</t>
  </si>
  <si>
    <t>Quy chuẩn QCVN 16:2019/BXD TCVN197-1:2014 TCVN12513-7:2018</t>
  </si>
  <si>
    <t>bộ</t>
  </si>
  <si>
    <t>GHI CHÚ ĐƠN GIÁ ÁP DỤNG KHI THAY ĐỔI CHỦNG LOẠI VẬT TƯ</t>
  </si>
  <si>
    <t>Quy cách áp dụng vật liệu</t>
  </si>
  <si>
    <t>Áp dụng thay đổi</t>
  </si>
  <si>
    <t>Đơn giá thay đổi</t>
  </si>
  <si>
    <t>Sơn bảo hành 10 năm</t>
  </si>
  <si>
    <t>Cộng thêm vào đơn giá trên</t>
  </si>
  <si>
    <t>Sơn bảo hành 15 năm</t>
  </si>
  <si>
    <t>Sơn chống ăn mòn muối biển</t>
  </si>
  <si>
    <t>Kính dán an toàn trắng trong 8.38mm</t>
  </si>
  <si>
    <t>Kính dán an toàn trắng trong 10.38mm</t>
  </si>
  <si>
    <t>Kính dán an toàn trắng trong 12.38mm</t>
  </si>
  <si>
    <t>Kính dán an toàn phim mờ hoặc màu</t>
  </si>
  <si>
    <t>Kính dán an toàn phản quang 8.38mm</t>
  </si>
  <si>
    <t>Kính dán an toàn phản quang 10.38mm</t>
  </si>
  <si>
    <t>Kính cường lực 5 mm trắng trong</t>
  </si>
  <si>
    <t>Kính cường lực 8 mm trắng trong</t>
  </si>
  <si>
    <t>Kính cường lực 10 mm trắng trong</t>
  </si>
  <si>
    <t>Kính cường lực 12 mm trắng trong</t>
  </si>
  <si>
    <t>Kính hộp cường lực dày 24mm (6+12+6)</t>
  </si>
  <si>
    <r>
      <t>1.</t>
    </r>
    <r>
      <rPr>
        <sz val="7"/>
        <color theme="1"/>
        <rFont val="Times New Roman"/>
        <family val="1"/>
      </rPr>
      <t xml:space="preserve">      </t>
    </r>
    <r>
      <rPr>
        <sz val="12"/>
        <color theme="1"/>
        <rFont val="Times New Roman"/>
        <family val="1"/>
      </rPr>
      <t>Các trường hợp ưu đãi, giảm giá hoặc chiết khấu đối với khách hàng: không .</t>
    </r>
  </si>
  <si>
    <t>Công ty CP Tập Đoàn Singhal cam kết về các sản phẩm, hàng hóa để đưa vào công bố giá Liên Sở Xây dựng - Tài chính không vi phạm các quy định về khai thác, chế biến, sản xuất và kinh doanh sản phẩm, hàng hoá tương ứng; chất lượng hàng hóa sản phẩm  phải đảm bảo theo quy định Luật chất lượng  sán phẩm, hàng hoá và Luật quy chuẩn và tiêu chuẩn; đã hiểu rõ các hành vi bị cấm trong lĩnh vực pháp luật về giá, nghĩa vụ cúa tổ chức, doanh nghiệp sản xuất kinh doanh theo quy định tại khoản 2 Điều 10 và Điều 12 Luật Giá số 11/2012/QH13.</t>
  </si>
  <si>
    <t>Công ty CP Tập Đoàn Singhal xin chịu trách nhiệm trước pháp luật về tính chính xác cúa các tài liệu và mức giá mà đơn vị đã đăng ký, kê khai và niêm yết./.</t>
  </si>
  <si>
    <t>Nơi nhận:                                                                 CÔNG TY CP TẬP ĐOÀN SINGHAL</t>
  </si>
  <si>
    <t>- Lưu;</t>
  </si>
  <si>
    <t>Sở Xây dựng tỉnh Khánh Hòa</t>
  </si>
  <si>
    <t>Sở Tài chính tỉnh Khánh Hòa</t>
  </si>
  <si>
    <t>Ghi chú</t>
  </si>
  <si>
    <r>
      <rPr>
        <b/>
        <sz val="12"/>
        <rFont val="Times New Roman"/>
        <family val="1"/>
      </rPr>
      <t>4. Khung SK120 (12cm), cánh sc120 (12cm) Nhôm Singhal, dày 2.0 ly (±5%)</t>
    </r>
    <r>
      <rPr>
        <sz val="12"/>
        <rFont val="Times New Roman"/>
        <family val="1"/>
      </rPr>
      <t xml:space="preserve">
- Cửa đi 2/3/4/5/7 tấm 
- Kính dán an toàn hồng phúc glass 10,38mm
- Gioăng, nỉ
- Phụ kiện Singhal (bản lề 02, 02 khoá sàn, 02 ngõng, 02 tay nắm )</t>
    </r>
  </si>
  <si>
    <r>
      <rPr>
        <b/>
        <sz val="12"/>
        <rFont val="Times New Roman"/>
        <family val="1"/>
      </rPr>
      <t>6. Khung SK120 (12cm), cánh sc140 (14cm) Nhôm Singhal, độ dày 2.0 ly (±5%)</t>
    </r>
    <r>
      <rPr>
        <sz val="12"/>
        <rFont val="Times New Roman"/>
        <family val="1"/>
      </rPr>
      <t xml:space="preserve">
- Cửa đi 2/3/4/5/7 tấm  
- Kính dán an toàn hồng phúc glass 10,38mm
- Gioăng, nỉ
- Phụ kiện Singhal (bản lề 02, 02 khoá sàn, 02 ngõng, 02 tay nắm)</t>
    </r>
  </si>
  <si>
    <t>CarboncorAsphalt - CA 9.5</t>
  </si>
  <si>
    <t>Tấn</t>
  </si>
  <si>
    <t>(Dùng trong xây dựng nâng cấp và cải tạo kết cấu áo đường theo TCCS09:2014/TCĐBVN)</t>
  </si>
  <si>
    <t>CarboncorAsphalt - CA 6.7</t>
  </si>
  <si>
    <t>CarboncorAsphalt - CA 12.5</t>
  </si>
  <si>
    <t>(Dùng trong xây dựng nâng cấp và cải tạo kết cấu áo đường theo TCCS 10:2019/CARBONVN)</t>
  </si>
  <si>
    <t>CarboncorAsphalt - CA 19
(Bê tông nhựa rỗng Carbon)</t>
  </si>
  <si>
    <t>Dùng trong xây dựng nâng cấp và cải tạo kết cấu áo đường theoTCCS 09:2019/CARBONVN</t>
  </si>
  <si>
    <t xml:space="preserve">NHÔM SINGHAL HỆ 55 XINGFA: Cửa sổ, cửa đi, vách dựng bằng nhôm </t>
  </si>
  <si>
    <t>SINGHAL HỆ 56 VÁT CẠNH SẬP LIỀN: Cửa sổ, cửa đi, vách dựng bằng nhôm</t>
  </si>
  <si>
    <t>HỆ VÁCH DỰNG 52 * 85</t>
  </si>
  <si>
    <t>NHÔM SINGHAL HỆ 65: cửa đi, cửa sổ, vách dựng bằng nhôm</t>
  </si>
  <si>
    <t>NHÔM SINGHAL HỆ CHÂU ÂU SINGVRO</t>
  </si>
  <si>
    <t xml:space="preserve"> NHÔM SINGHAL HỆ LÙA 97</t>
  </si>
  <si>
    <r>
      <rPr>
        <b/>
        <sz val="12"/>
        <rFont val="Times New Roman"/>
        <family val="1"/>
      </rPr>
      <t>Hệ vách dựng  nối đối :</t>
    </r>
    <r>
      <rPr>
        <sz val="12"/>
        <rFont val="Times New Roman"/>
        <family val="1"/>
      </rPr>
      <t xml:space="preserve">
- Nhôm Singhal  dày 2.5 mm  ( ±5%.)
- Kính dán an toàn Hồng Phúc  glass 6.38mm
- Gioăng chèn  hãng Đông Á </t>
    </r>
  </si>
  <si>
    <r>
      <rPr>
        <b/>
        <sz val="12"/>
        <rFont val="Times New Roman"/>
        <family val="1"/>
      </rPr>
      <t>Hệ vách dựng dấu đố.</t>
    </r>
    <r>
      <rPr>
        <sz val="12"/>
        <rFont val="Times New Roman"/>
        <family val="1"/>
      </rPr>
      <t xml:space="preserve">
- Nhôm Singhal dày 2.5 mm (±5%.)
- Kính dán an toàn Hồng Phúc glass 6.38mm
- Gioăng chèn hãng Đông Á </t>
    </r>
  </si>
  <si>
    <r>
      <rPr>
        <b/>
        <sz val="12"/>
        <rFont val="Times New Roman"/>
        <family val="1"/>
      </rPr>
      <t xml:space="preserve">Hệ vách dựng nối đối + có cửa mở hất </t>
    </r>
    <r>
      <rPr>
        <sz val="12"/>
        <rFont val="Times New Roman"/>
        <family val="1"/>
      </rPr>
      <t xml:space="preserve">
- Nhôm Singhal dày 2.5 mm (±5%.)
- Kính dán an toàn Hồng Phúc glass 6.38mm
- Gioăng chèn hãng Đông Á 
- Phụ kiện Kinlong</t>
    </r>
  </si>
  <si>
    <r>
      <rPr>
        <b/>
        <sz val="12"/>
        <rFont val="Times New Roman"/>
        <family val="1"/>
      </rPr>
      <t>Hệ Cửa đi 2 cánh mở quay (KT 2400*1200mm).</t>
    </r>
    <r>
      <rPr>
        <sz val="12"/>
        <rFont val="Times New Roman"/>
        <family val="1"/>
      </rPr>
      <t xml:space="preserve">
- Kính dán an toàn Hồng Phúc glass 6.38mm
- Nhôm thanh Singhal hệ 55 mặt cắt xingfa độ dày 1.4mm (±5%.).
- Gioăng chèn hãng Đông Á 
- Phụ kiện Kinlong (bản lề cối+khoá đơn, chốt âm)</t>
    </r>
  </si>
  <si>
    <r>
      <rPr>
        <b/>
        <sz val="12"/>
        <rFont val="Times New Roman"/>
        <family val="1"/>
      </rPr>
      <t>Hệ Cửa đi 2 cánh mở quay (KT 2400*1400mm).</t>
    </r>
    <r>
      <rPr>
        <sz val="12"/>
        <rFont val="Times New Roman"/>
        <family val="1"/>
      </rPr>
      <t xml:space="preserve">
- Kính dán an toàn Hồng Phúc glass 6.38mm
- Nhôm thanh Singhal hệ 55 vát cạnh độ dày 1.0mm (±5%.).
- Gioăng chèn hãng Đông Á 
- Phụ kiện kinlong (bản lề cối+khoá đơn)</t>
    </r>
  </si>
  <si>
    <r>
      <rPr>
        <b/>
        <sz val="12"/>
        <rFont val="Times New Roman"/>
        <family val="1"/>
      </rPr>
      <t>Vách cố định KT 1600*2000m</t>
    </r>
    <r>
      <rPr>
        <sz val="12"/>
        <rFont val="Times New Roman"/>
        <family val="1"/>
      </rPr>
      <t xml:space="preserve">
- Kính dán an toàn hồng phúc glass 6.38mm
- Nhôm thanh Singhal hệ 55 vát cạnh độ dầy 1.0mm (±5%.)
- Gioăng chèn hãng Đông Á </t>
    </r>
  </si>
  <si>
    <t xml:space="preserve"> HỆ 5 5 VÁT CẠNH: Cửa sổ, cửa đi, vách dựng bằng nhôm.</t>
  </si>
  <si>
    <r>
      <rPr>
        <b/>
        <sz val="12"/>
        <rFont val="Times New Roman"/>
        <family val="1"/>
      </rPr>
      <t>Khung K200 (20cm), cánh sc180 (18cm)Nhôm Singhal, độ dày 2.0 ly (±5%)</t>
    </r>
    <r>
      <rPr>
        <sz val="12"/>
        <rFont val="Times New Roman"/>
        <family val="1"/>
      </rPr>
      <t xml:space="preserve">
- Cửa đi 2/3/4/5/7 tấm 
- Kính dán an toàn hồng phúc glass 10,38mm
- Gioăng, nỉ
- Phụ kiện Singhal (bản lề 02, 02 khoá sàn, 02 ngõng, 02 tay nắm )</t>
    </r>
  </si>
  <si>
    <r>
      <rPr>
        <b/>
        <sz val="12"/>
        <rFont val="Times New Roman"/>
        <family val="1"/>
      </rPr>
      <t>Hệ Cửa đi Cánh bản 110/150 - Cửa đi 1 cánh mở quay (KT 2200*800mm)</t>
    </r>
    <r>
      <rPr>
        <sz val="12"/>
        <rFont val="Times New Roman"/>
        <family val="1"/>
      </rPr>
      <t>.
- Kính dán an toàn Hồng Phúc glass 6.38mm
- Nhôm thanh Singhal hệ 65 độ dày 2.0mm (±5%)
- Gioăng chèn hãng Đông Á
- Phụ kiện sigico (Bản lề 2D, khoá đơn điểm)</t>
    </r>
  </si>
  <si>
    <r>
      <rPr>
        <b/>
        <sz val="12"/>
        <rFont val="Times New Roman"/>
        <family val="1"/>
      </rPr>
      <t>Vách cố định KT 1600*2000m</t>
    </r>
    <r>
      <rPr>
        <sz val="12"/>
        <rFont val="Times New Roman"/>
        <family val="1"/>
      </rPr>
      <t xml:space="preserve">
- Kính dán an toàn hồng phúc glass 6.38mm
- Nhôm thanh Singhal hệ 65 độ dầy 1.4mm (±5%)
- Zoang chèn hãng Đông Á </t>
    </r>
  </si>
  <si>
    <r>
      <rPr>
        <b/>
        <sz val="12"/>
        <rFont val="Times New Roman"/>
        <family val="1"/>
      </rPr>
      <t>Vách cố định KT 1600*2000m</t>
    </r>
    <r>
      <rPr>
        <sz val="12"/>
        <rFont val="Times New Roman"/>
        <family val="1"/>
      </rPr>
      <t xml:space="preserve">
- Kính dán an toàn Hồng Phúc glass 6.38mm
- Nhôm thanh Singhal hệ 60 độ dầy 1.4mm (±5%)
- Gioăng EPDM chèn hãng Đông Á </t>
    </r>
  </si>
  <si>
    <r>
      <rPr>
        <sz val="11"/>
        <color theme="1"/>
        <rFont val="Times New Roman"/>
        <family val="1"/>
      </rPr>
      <t xml:space="preserve">· </t>
    </r>
    <r>
      <rPr>
        <sz val="11"/>
        <color theme="1"/>
        <rFont val="Calibri"/>
        <family val="2"/>
        <scheme val="minor"/>
      </rPr>
      <t xml:space="preserve">Chi phí vận chuyển và lắp đặt tại các Cam Lâm, Diên Khánh, Khánh Vĩnh và thị xã Ninh Hoà: cộng thêm phụ phí 250.000đ/m2;
</t>
    </r>
    <r>
      <rPr>
        <sz val="11"/>
        <color theme="1"/>
        <rFont val="Times New Roman"/>
        <family val="1"/>
      </rPr>
      <t>·</t>
    </r>
    <r>
      <rPr>
        <sz val="11"/>
        <color theme="1"/>
        <rFont val="Calibri"/>
        <family val="2"/>
      </rPr>
      <t xml:space="preserve"> </t>
    </r>
    <r>
      <rPr>
        <sz val="11"/>
        <color theme="1"/>
        <rFont val="Calibri"/>
        <family val="2"/>
        <scheme val="minor"/>
      </rPr>
      <t>Chi phí vận chuyển và lắp đặt tại H. Đảo Trường Sa, H. Vạn Ninh, H. Khánh Sơn cộng thêm phụ phí 350.000đ/m2.</t>
    </r>
  </si>
  <si>
    <r>
      <rPr>
        <b/>
        <sz val="12"/>
        <rFont val="Times New Roman"/>
        <family val="1"/>
      </rPr>
      <t xml:space="preserve"> Hệ Cửa đi 1 cánh mở quay (KT 2200*800mm):</t>
    </r>
    <r>
      <rPr>
        <sz val="12"/>
        <rFont val="Times New Roman"/>
        <family val="1"/>
      </rPr>
      <t xml:space="preserve">
- Kính dán an toàn Hồng Phúc glass 6.38mm
- Nhôm thanh Singhal hệ 55 vát cạnh độ dày 1.0mm (±5%.).
- Gioăng chèn hãng Đông Á 
- Phụ kiện Kinlong (bản lề cối+khoá đơn)</t>
    </r>
  </si>
  <si>
    <r>
      <rPr>
        <b/>
        <sz val="12"/>
        <rFont val="Times New Roman"/>
        <family val="1"/>
      </rPr>
      <t>Cửa sổ 2 cánh mở hất/quay KT 200*1200mm</t>
    </r>
    <r>
      <rPr>
        <sz val="12"/>
        <rFont val="Times New Roman"/>
        <family val="1"/>
      </rPr>
      <t xml:space="preserve">
- Kính dán an toàn hồng phúc glass 6.38mm
- Nhôm thanh Singhal hệ 56 độ dầy 1.0mm (±5%).
- Gioăng chèn hãng Đông Á 
- Phụ kiện kinlong (Bản lề Chữ A, tay nắm, chốt âm chống gió)</t>
    </r>
  </si>
  <si>
    <r>
      <rPr>
        <b/>
        <sz val="12"/>
        <rFont val="Times New Roman"/>
        <family val="1"/>
      </rPr>
      <t>Hệ Cửa đi 1 cánh mở quay KT 2200*800mm</t>
    </r>
    <r>
      <rPr>
        <sz val="12"/>
        <rFont val="Times New Roman"/>
        <family val="1"/>
      </rPr>
      <t>.
- Kính dán an toàn Hồng Phúc glass 6.38mm
- Nhôm thanh Singhal hệ 56 dày 1.2 mm (±5%.)
- Gioăng chèn  hãng Đông Á 
- Phụ kiện Kinlong (bản lề cối+khoá đơn)</t>
    </r>
  </si>
  <si>
    <r>
      <rPr>
        <b/>
        <sz val="12"/>
        <rFont val="Times New Roman"/>
        <family val="1"/>
      </rPr>
      <t>Hệ Cửa đi 2 cánh mở quay KT 2400*1200mm</t>
    </r>
    <r>
      <rPr>
        <sz val="12"/>
        <rFont val="Times New Roman"/>
        <family val="1"/>
      </rPr>
      <t>.
- Kính dán an toàn Hồng Phúc glass 6.38mm
- Nhôm thanh Singhal hệ 56 dày 1.2mm (±5%.)
- Gioăng chèn hãng Đông Á 
- Phụ kiện Kinlong (bản lề cối+khoá đơn)</t>
    </r>
  </si>
  <si>
    <r>
      <rPr>
        <b/>
        <sz val="12"/>
        <rFont val="Times New Roman"/>
        <family val="1"/>
      </rPr>
      <t>Cửa sổ 1 cánh mở hất/quay KT 1200*600mm</t>
    </r>
    <r>
      <rPr>
        <sz val="12"/>
        <rFont val="Times New Roman"/>
        <family val="1"/>
      </rPr>
      <t xml:space="preserve">
- Kính dán an toàn hồng phúc glass 6.38mm
- Nhôm thanh Singhal hệ 56 độ dầy 1.0 mm (±5%.)
- Gioăng chèn  hãng Đông Á 
- Phụ kiện Kinlong (Bản lề Chữ A, tay nắm, chốt âm/ chống gió)</t>
    </r>
  </si>
  <si>
    <r>
      <rPr>
        <b/>
        <sz val="12"/>
        <rFont val="Times New Roman"/>
        <family val="1"/>
      </rPr>
      <t>Vách cố định KT 1600*2000m</t>
    </r>
    <r>
      <rPr>
        <sz val="12"/>
        <rFont val="Times New Roman"/>
        <family val="1"/>
      </rPr>
      <t xml:space="preserve">
- Kính dán an toàn hồng phúc glass 6.38mm
- Nhôm thanh singhal hệ 56 độ dầy 1.2mm (±5%.)
- Gioăng chèn hãng Đông Á </t>
    </r>
  </si>
  <si>
    <r>
      <rPr>
        <b/>
        <sz val="12"/>
        <rFont val="Times New Roman"/>
        <family val="1"/>
      </rPr>
      <t>Hệ vách dựng nối đối</t>
    </r>
    <r>
      <rPr>
        <sz val="12"/>
        <rFont val="Times New Roman"/>
        <family val="1"/>
      </rPr>
      <t xml:space="preserve">
- Nhôm Singhal dày 2.5ly (±5%.)
- Kính dán an toàn Hồng Phúc glass 6.38mm
- Gioăng chèn hãng Đông Á </t>
    </r>
  </si>
  <si>
    <r>
      <rPr>
        <b/>
        <sz val="12"/>
        <rFont val="Times New Roman"/>
        <family val="1"/>
      </rPr>
      <t xml:space="preserve">Hệ vách dựng nối đố + có cửa mở hất </t>
    </r>
    <r>
      <rPr>
        <sz val="12"/>
        <rFont val="Times New Roman"/>
        <family val="1"/>
      </rPr>
      <t xml:space="preserve">
- Nhôm singhal dày 2.5ly (±5%.)
-  Kính dán an toàn Hồng Phúc glass 6.38mm
-Gioăng chèn hãng Đông Á 
- Phụ kiện Kinlong (bản lề, tay nắm…)</t>
    </r>
  </si>
  <si>
    <r>
      <rPr>
        <b/>
        <sz val="12"/>
        <rFont val="Times New Roman"/>
        <family val="1"/>
      </rPr>
      <t>Hệ vách dựng dấu đố + có cửa sổ 1 cánh mở hất.</t>
    </r>
    <r>
      <rPr>
        <sz val="12"/>
        <rFont val="Times New Roman"/>
        <family val="1"/>
      </rPr>
      <t xml:space="preserve">
- Nhôm Singhal dày 2.5ly( ±5%.)
- Kính dán an toàn Hồng Phúc glass 6.38 mm
- Gioăng chèn hãng Đông Á 
- Phụ kiện Kinlong (bản lề, tay nắm.)</t>
    </r>
  </si>
  <si>
    <t>HỆ THUỶ LỰC</t>
  </si>
  <si>
    <t>HỆ VÁCH DỰNG 65* 90</t>
  </si>
  <si>
    <r>
      <rPr>
        <b/>
        <sz val="12"/>
        <rFont val="Times New Roman"/>
        <family val="1"/>
      </rPr>
      <t>Cửa sổ 2 cánh mở hất/quay KT 1200*1200mm</t>
    </r>
    <r>
      <rPr>
        <sz val="12"/>
        <rFont val="Times New Roman"/>
        <family val="1"/>
      </rPr>
      <t xml:space="preserve">
- Kính dán an toàn Hồng Phúc glass 6.38mm
- Nhôm thanh Singhal hệ 65 độ dầy 1.4mm (±5%)
- Gioăng chèn hãng Đông Á 
- Phụ kiện Sigico (Bản lề Chữ A, tay nắm, chốt âm/ chống gió)</t>
    </r>
  </si>
  <si>
    <r>
      <rPr>
        <b/>
        <sz val="12"/>
        <rFont val="Times New Roman"/>
        <family val="1"/>
      </rPr>
      <t>Cửa sổ 2 cánh mở hất/quay KT 1200*1200mm</t>
    </r>
    <r>
      <rPr>
        <sz val="12"/>
        <rFont val="Times New Roman"/>
        <family val="1"/>
      </rPr>
      <t xml:space="preserve">
- Kính dán an toàn Hồng Phúc glass 6.38mm
- Nhôm thanh Singhal hệ 60 độ dầy 1.4mm (±5%)
- Gioăng EPDM chèn hãng Đông Á 
- Phụ kiện Sigico (Bản lề Chữ A, tay nắm, chốt âm/chống gió)</t>
    </r>
  </si>
  <si>
    <r>
      <rPr>
        <b/>
        <sz val="12"/>
        <rFont val="Times New Roman"/>
        <family val="1"/>
      </rPr>
      <t>Cửa sổ 1 cánh mở hất/quay KT 1200*1600mm</t>
    </r>
    <r>
      <rPr>
        <sz val="12"/>
        <rFont val="Times New Roman"/>
        <family val="1"/>
      </rPr>
      <t xml:space="preserve">
- Kính dán an toàn Hồng Phúc glass 6.38mm
- Nhôm thanh Singhal hệ 60 độ dầy 1.4mm (±5%)
- Gioăng chèn hãng Đông Á 
- Phụ kiện Sigico (Bản lề Chữ A, tay nắm, chốt âm/chống gió)</t>
    </r>
  </si>
  <si>
    <r>
      <rPr>
        <b/>
        <sz val="12"/>
        <rFont val="Times New Roman"/>
        <family val="1"/>
      </rPr>
      <t>Hệ Cửa đi 4 cánh mở quay KT 2400*2400mm.</t>
    </r>
    <r>
      <rPr>
        <sz val="12"/>
        <rFont val="Times New Roman"/>
        <family val="1"/>
      </rPr>
      <t xml:space="preserve">
- Kính dán an toàn Hồng Phúc glass 6.38mm
- Nhôm thanh Singhal hệ 60 độ dày 2.0mm (±5%).
- Gioăng EPDM chèn hãng Đông Á
- Phụ kiện Sigico (Bản lề 2D, khoá đơn điểm, chốt âm)</t>
    </r>
  </si>
  <si>
    <r>
      <rPr>
        <b/>
        <sz val="12"/>
        <rFont val="Times New Roman"/>
        <family val="1"/>
      </rPr>
      <t>Hệ Cửa đi 2 cánh mở quay KT 2400*1200mm.</t>
    </r>
    <r>
      <rPr>
        <sz val="12"/>
        <rFont val="Times New Roman"/>
        <family val="1"/>
      </rPr>
      <t xml:space="preserve">
- Kính dán an toàn Hồng Phúc glass 6.38mm
- Nhôm thanh Singhal hệ 60 độ dày 2.0 mm (±5%)
- Gioăng EPDM chèn hãng Đông Á
- Phụ kiện sigico (Bản lề 2D, khoá đơn điểm, chốt âm)</t>
    </r>
  </si>
  <si>
    <r>
      <rPr>
        <b/>
        <sz val="12"/>
        <rFont val="Times New Roman"/>
        <family val="1"/>
      </rPr>
      <t>Hệ Cửa đi 1 cánh mở quay KT 2200*800mm.</t>
    </r>
    <r>
      <rPr>
        <sz val="12"/>
        <rFont val="Times New Roman"/>
        <family val="1"/>
      </rPr>
      <t xml:space="preserve">
- Kính dán an toàn Hồng Phúc glass 6.38mm
- Nhôm thanh Singhal hệ 60 độ dày 2.0mm -(±5%).
- Gioăng EPDM hãng Đông Á
- Phụ kiện Sigico (Bản lề 2D, khoá đơn điểm)</t>
    </r>
  </si>
  <si>
    <r>
      <rPr>
        <b/>
        <sz val="12"/>
        <rFont val="Times New Roman"/>
        <family val="1"/>
      </rPr>
      <t>Hệ Cửa đi Cánh bản 110/150 - Cửa đi 4 cánh mở quay KT 2400*2400mm.</t>
    </r>
    <r>
      <rPr>
        <sz val="12"/>
        <rFont val="Times New Roman"/>
        <family val="1"/>
      </rPr>
      <t xml:space="preserve">
- Kính dán an toàn Hồng Phúc glass 6.38mm
- Nhôm thanh singhal hệ 65 độ dày 2.0mm (±5%).
- Zoang chèn hãng Đông Á
- Phụ kiện sigico (Bản lề 2D, khoá đơn điểm, chốt âm)</t>
    </r>
  </si>
  <si>
    <r>
      <rPr>
        <b/>
        <sz val="12"/>
        <rFont val="Times New Roman"/>
        <family val="1"/>
      </rPr>
      <t>Hệ Cửa đi Cánh bản 110/150 - Cửa đi 2 cánh mở quay KT 2400*1200mm.</t>
    </r>
    <r>
      <rPr>
        <sz val="12"/>
        <rFont val="Times New Roman"/>
        <family val="1"/>
      </rPr>
      <t xml:space="preserve">
- Kính dán an toàn Hồng Phúc glass 6.38mm
- Nhôm thanh Singhal hệ 65 độ dày 2.0mm (±5%)
- Gioăng chèn hãng Đông Á
- Phụ kiện sigico (Bản lề 2D, khoá đơn điểm, chốt âm)</t>
    </r>
  </si>
  <si>
    <t>Mô tơ  singdoor 300kg</t>
  </si>
  <si>
    <t>Mô tơ  singdoor 500kg</t>
  </si>
  <si>
    <t>Mô tơ  singdoor 800kg</t>
  </si>
  <si>
    <t>Mô tơ  singdoor 1000kg</t>
  </si>
  <si>
    <t>Mô tơ  YH  300kg- Đài loan</t>
  </si>
  <si>
    <t>Mô tơ  YH  500kg- Đài loan</t>
  </si>
  <si>
    <t>Lưu điện singdoor 900w</t>
  </si>
  <si>
    <t>Lưu điện singdoor 1200w</t>
  </si>
  <si>
    <t>Thiết bị tự dừng khi gặp vật cản</t>
  </si>
  <si>
    <t>Hộp nhận dời singdoor ( 01 HN+02 tay điều khiển)</t>
  </si>
  <si>
    <t>Tay điều khiển dời singdoor</t>
  </si>
  <si>
    <t>Hộp nhận dời  YH  (01 HN+02 tay điều khiển)</t>
  </si>
  <si>
    <t>Tay điều khiển dời YH</t>
  </si>
  <si>
    <r>
      <rPr>
        <b/>
        <sz val="12"/>
        <rFont val="Times New Roman"/>
        <family val="1"/>
      </rPr>
      <t xml:space="preserve">Nan cửa cuốn  G57: </t>
    </r>
    <r>
      <rPr>
        <sz val="12"/>
        <rFont val="Times New Roman"/>
        <family val="1"/>
      </rPr>
      <t xml:space="preserve">
- Thân cửa sản xuất từ hợp kim nhôm, sơn màu vàng kem, lỗ thoáng hình kim tiền, bản nan 56 cm, giảm âm 2 chiều lên, xuống.
- Day hộp U76
- Trục phi 113,5 dày 1.8ly + puli nhựa</t>
    </r>
  </si>
  <si>
    <r>
      <rPr>
        <b/>
        <sz val="12"/>
        <rFont val="Times New Roman"/>
        <family val="1"/>
      </rPr>
      <t xml:space="preserve">Nan cửa cuốn G63: </t>
    </r>
    <r>
      <rPr>
        <sz val="12"/>
        <rFont val="Times New Roman"/>
        <family val="1"/>
      </rPr>
      <t xml:space="preserve">
- Thân cửa sản xuất từ hợp kim nhôm, sơn màu vàng phú quý, lỗ thoáng hình kim tiền, bản nan 62cm, giảm âm 2 chiều lên, xuống.
- Day hộp U76
- Trục phi 113,5 dày 1.8ly + puli nhựa</t>
    </r>
  </si>
  <si>
    <r>
      <rPr>
        <b/>
        <sz val="12"/>
        <rFont val="Times New Roman"/>
        <family val="1"/>
      </rPr>
      <t xml:space="preserve">Nan cửa cuốn  SD60: </t>
    </r>
    <r>
      <rPr>
        <sz val="12"/>
        <rFont val="Times New Roman"/>
        <family val="1"/>
      </rPr>
      <t xml:space="preserve">
- Thân cửa sản xuất từ hợp kim nhôm, sơn màu vàng phú quý, lỗ thoáng kim tiền, bản nan 60cm, giảm âm 2 chiều lên, xuống.
- Day hộp U76
- Trục phi 113,5 dày 1.8ly + puli nhựa.</t>
    </r>
  </si>
  <si>
    <r>
      <rPr>
        <b/>
        <sz val="12"/>
        <rFont val="Times New Roman"/>
        <family val="1"/>
      </rPr>
      <t xml:space="preserve">Nan cửa cuốn  SD90: </t>
    </r>
    <r>
      <rPr>
        <sz val="12"/>
        <rFont val="Times New Roman"/>
        <family val="1"/>
      </rPr>
      <t xml:space="preserve">
- Thân cửa sản xuất từ hợp kim nhôm, kết hợp 2 nam sơn màu vàng kem+xanh nâu, lỗ thoáng kim tiền, bản nan 90cm, giảm âm 2 chiều lên, xuống.
- Day hộp U76
- Trục phi 113,5 dày 1.8ly+puli nhựa.</t>
    </r>
  </si>
  <si>
    <r>
      <rPr>
        <b/>
        <sz val="12"/>
        <rFont val="Times New Roman"/>
        <family val="1"/>
      </rPr>
      <t xml:space="preserve">Nan cửa cuốn  G88: </t>
    </r>
    <r>
      <rPr>
        <sz val="12"/>
        <rFont val="Times New Roman"/>
        <family val="1"/>
      </rPr>
      <t xml:space="preserve">
- Thân cửa sản xuất từ hợp kim nhôm, kết hợp 2 nan, sơn màu xanh mint , lỗ thoáng hình hoa văn , bản nan 88cm , giảm âm 2 chiều lên, xuống.
- Day hộp U76
- Trục phi 113,5 dày 1.8ly + puli nhựa.</t>
    </r>
  </si>
  <si>
    <r>
      <rPr>
        <b/>
        <sz val="12"/>
        <rFont val="Times New Roman"/>
        <family val="1"/>
      </rPr>
      <t xml:space="preserve">Nan cửa cuốn SK50: </t>
    </r>
    <r>
      <rPr>
        <sz val="12"/>
        <rFont val="Times New Roman"/>
        <family val="1"/>
      </rPr>
      <t xml:space="preserve">
- Thân cửa sản xuất từ hợp kim nhôm, sơn màu vàng kem, lỗ thoáng hình ôvan, bản nan 50cm, 3 chân, 2 vít, giảm âm 2 chiều lên, xuống, kết hợp thanh nhựa poli để lấy ánh sáng.
- Day hộp U76
- Trục phi 113,5 dày 1.8ly + puli nhựa</t>
    </r>
  </si>
  <si>
    <r>
      <rPr>
        <b/>
        <sz val="12"/>
        <rFont val="Times New Roman"/>
        <family val="1"/>
      </rPr>
      <t>Nan cửa cuốn chống bão G91:</t>
    </r>
    <r>
      <rPr>
        <sz val="12"/>
        <rFont val="Times New Roman"/>
        <family val="1"/>
      </rPr>
      <t xml:space="preserve">
- Thân cửa sản xuất từ hợp kim nhôm, sơn màu nâu vàng, lỗ thoáng hình kim tiền, Bản nan 90cm, giảm âm 2 chiều lên xuống.
- Day hộp U100
- Trục phi 141 dày 3.96ly + puli nhựa.</t>
    </r>
  </si>
  <si>
    <r>
      <rPr>
        <b/>
        <sz val="12"/>
        <rFont val="Times New Roman"/>
        <family val="1"/>
      </rPr>
      <t xml:space="preserve">Nan cửa cuốn  S70: </t>
    </r>
    <r>
      <rPr>
        <sz val="12"/>
        <rFont val="Times New Roman"/>
        <family val="1"/>
      </rPr>
      <t xml:space="preserve">
- Thân cửa sản xuất từ hợp kim nhôm, kết hợp 2 nan, sơn màu xanh nâu + vàng cát, lỗ thoáng hình ôvan to, bản nan 70cm, giảm âm 1chiều lên, xuống.
- Day hộp U76
- Trục phi 113,5 dày 1.8ly + puli nhựa.</t>
    </r>
  </si>
  <si>
    <r>
      <rPr>
        <b/>
        <sz val="12"/>
        <rFont val="Times New Roman"/>
        <family val="1"/>
      </rPr>
      <t>Cửa đi 2 hoặc 4 cánh lùa KT 2400*2400mm</t>
    </r>
    <r>
      <rPr>
        <sz val="12"/>
        <rFont val="Times New Roman"/>
        <family val="1"/>
      </rPr>
      <t xml:space="preserve">
- Kính dán an toàn Hồng Phúc glass 6.38mm
- Nhôm thanh Singhal hệ lùa 97 độ dầy 1.6mm (±5%).
- Gioăng chèn hãng Đông Á 
- Phụ kiện Sigico (chốt sập, bánh xe, chống  rung)</t>
    </r>
  </si>
  <si>
    <r>
      <rPr>
        <b/>
        <sz val="12"/>
        <rFont val="Times New Roman"/>
        <family val="1"/>
      </rPr>
      <t>Cửa sổ 2 hoặc cánh lùa KT 1200*1600mm</t>
    </r>
    <r>
      <rPr>
        <sz val="12"/>
        <rFont val="Times New Roman"/>
        <family val="1"/>
      </rPr>
      <t xml:space="preserve">
- Kính dán an toàn Hồng Phúc glass 6.38 mm
- Nhôm thanh singhal hệ lùa 97 độ dầy 1.4mm (±5%).
- Gioăng chèn hãng Đông Á 
- Phụ kiện sigico (chốt sập, bánh xe, chống  rung)</t>
    </r>
  </si>
  <si>
    <r>
      <rPr>
        <b/>
        <sz val="12"/>
        <rFont val="Times New Roman"/>
        <family val="1"/>
      </rPr>
      <t>Cửa sổ 1 cánh mở hất/quay KT 1200*1600mm</t>
    </r>
    <r>
      <rPr>
        <sz val="12"/>
        <rFont val="Times New Roman"/>
        <family val="1"/>
      </rPr>
      <t xml:space="preserve">
- Kính dán an toàn Hồng Phúc glass 6.38mm
- Nhôm thanh Singhal hệ 65 độ dầy 1.4mm (±5%).
- Gioăng chèn hãng Đông Á 
- Phụ kiện Sigico (Bản lề Chữ A, tay nắm, chốt âm/chống gió)</t>
    </r>
  </si>
  <si>
    <r>
      <rPr>
        <b/>
        <sz val="12"/>
        <rFont val="Times New Roman"/>
        <family val="1"/>
      </rPr>
      <t>5. Khung K200 (20cm), cánh sc140 (14cm) Nhôm Singhal, độ dày 2.0 ly (±5%)</t>
    </r>
    <r>
      <rPr>
        <sz val="12"/>
        <rFont val="Times New Roman"/>
        <family val="1"/>
      </rPr>
      <t xml:space="preserve">
- Cửa đi 2+3+4+5+7 tấm 
- Kính dán an toàn Hồng Phúc glass 10,38mm
- Gioăng, nỉ
- Phụ kiện Singhal (bản lề 02, 02 khoá sàn, 02 ngõng, 02 tay nắm)</t>
    </r>
  </si>
  <si>
    <t>Đơn giá (Đồng)</t>
  </si>
  <si>
    <t>- Điều kiện thương mại: sơn bảo hành 10 năm kháng muối, chống tia UV. Phụ trội theo phụ lục báo giá..
- Đơn giá chưa bao gồm thuế VAT.
- Vận chuyển:
+ Giá bán trên địa bàn thành phố Nha Trang, Cam Ranh và các nhà phân phối, đại lý tỉnh Khánh Hoà, đã bao gồm chi phí vận chuyển và lắp đặt.
+ Chi phí vận chuyển và lắp đặt tại các huyện, thị xã, xã của tỉnh Khánh Hoà như sau:
· Chi phí vận chuyển và lắp đặt tại các Cam Lâm, Diên Khánh, Khánh Vĩnh và thị xã Ninh Hoà: cộng thêm phụ phí 250.000đ/m2;
· Chi phí vận chuyển và lắp đặt tại H. Đảo Trường Sa, H. Vạn Ninh, H. Khánh Sơn cộng thêm phụ phí 350.000đ/m2.</t>
  </si>
  <si>
    <t>Giá vật liệu Carboncor Asphalt đã bao gồm thuế, chi phí vận tải từ nhà máy Hà Nam đến trung tâm TP Nha Trang. Ngoài địa điểm trên, mỗi km phụ trội sẽ tính thêm 3.000VNĐ/tấn</t>
  </si>
  <si>
    <r>
      <rPr>
        <b/>
        <sz val="12"/>
        <rFont val="Times New Roman"/>
        <family val="1"/>
      </rPr>
      <t>Khung SK120 (12cm), cánh sc180 (18) Nhôm Singhal, độ dày 2.0 ly (±5%)</t>
    </r>
    <r>
      <rPr>
        <sz val="12"/>
        <rFont val="Times New Roman"/>
        <family val="1"/>
      </rPr>
      <t xml:space="preserve">
- Cửa đi 2+3+4+5+7 tấm 
- Kính dán an toàn Hồng Phúc glass 10,38mm
- Gioăng, nỉ
- Phụ kiện Singhal (bản lề 02, 02 khoá sàn, 02 ngõng, 02 tay nắm )</t>
    </r>
  </si>
  <si>
    <r>
      <rPr>
        <b/>
        <sz val="12"/>
        <rFont val="Times New Roman"/>
        <family val="1"/>
      </rPr>
      <t>Khung K200( 20cm), cánh sc120 ( 12cm) Nhôm Singhal, độ dày 2.0 ly (±5%)</t>
    </r>
    <r>
      <rPr>
        <sz val="12"/>
        <rFont val="Times New Roman"/>
        <family val="1"/>
      </rPr>
      <t xml:space="preserve">
- Cửa đi 2/3/4/5/7 tấm 
- Kính dán an toàn Hồng Phúc glass 10,38mm
- Gioăng, nỉ
- Phụ kiện Singhal (bản lề 02, 02 khoá sàn, 02 ngõng, 02 tay nắm )</t>
    </r>
  </si>
  <si>
    <r>
      <rPr>
        <b/>
        <sz val="12"/>
        <rFont val="Times New Roman"/>
        <family val="1"/>
      </rPr>
      <t>Cửa sổ 2 cánh mở hất/quay KT 1200*1200mm</t>
    </r>
    <r>
      <rPr>
        <sz val="12"/>
        <rFont val="Times New Roman"/>
        <family val="1"/>
      </rPr>
      <t xml:space="preserve">
- Kính dán an toàn Hồng Phúc glass 6.38mm
- Nhôm thanh Singhal hệ 55 mặt cắt xingfa độ dầy 1.3mm (±5%.).
- Gioăng chèn hãng Đông Á 
- Phụ kiện Kinlong (Bản lề Chữ A, tay nắm, chốt âm/chống gió)</t>
    </r>
  </si>
  <si>
    <r>
      <rPr>
        <b/>
        <sz val="12"/>
        <rFont val="Times New Roman"/>
        <family val="1"/>
      </rPr>
      <t>Cửa sổ 1 cánh mở hất/quay KT 1200*600mm</t>
    </r>
    <r>
      <rPr>
        <sz val="12"/>
        <rFont val="Times New Roman"/>
        <family val="1"/>
      </rPr>
      <t xml:space="preserve">
- Kính dán an toàn Hồng Phúc glass 6.38mm
- Nhôm thanh Singhal hệ 55 mặt cắt xingfa độ dầy 1.3mm (±5%.)
- Gioăng chèn hãng Đông Á 
- Phụ kiện Kinlong (Bản lề Chữ A, tay nắm)</t>
    </r>
  </si>
  <si>
    <r>
      <rPr>
        <b/>
        <sz val="12"/>
        <rFont val="Times New Roman"/>
        <family val="1"/>
      </rPr>
      <t>Vách cố định : KT 1600*2000m</t>
    </r>
    <r>
      <rPr>
        <sz val="12"/>
        <rFont val="Times New Roman"/>
        <family val="1"/>
      </rPr>
      <t xml:space="preserve">
- Kính dán an toàn Hồng Phúc glass 6.38mm
- Nhôm thanh Singhal hệ 55 mặt cắt xingfa độ dầy 1.3mm (±5%.).
- Gioăng chèn  hãng Đông Á  </t>
    </r>
  </si>
  <si>
    <r>
      <rPr>
        <b/>
        <sz val="12"/>
        <rFont val="Times New Roman"/>
        <family val="1"/>
      </rPr>
      <t>Hệ Cửa đi 1 cánh mở quay (KT 2200*800mm).</t>
    </r>
    <r>
      <rPr>
        <sz val="12"/>
        <rFont val="Times New Roman"/>
        <family val="1"/>
      </rPr>
      <t xml:space="preserve">
- Kính dán an toàn Hồng Phúc glass 6.38mm
- Nhôm thanh Singhal hệ 55 mặt cắt  xingfa độ dày 1.4mm (±5%.)
- Gioăng chèn hãng Đông Á 
- Phụ kiện Kinlong (bản lề cối+khoá đơn)</t>
    </r>
  </si>
  <si>
    <r>
      <rPr>
        <b/>
        <sz val="12"/>
        <rFont val="Times New Roman"/>
        <family val="1"/>
      </rPr>
      <t>Cửa sổ 2 cánh mở lùa KT 1200*1200mm</t>
    </r>
    <r>
      <rPr>
        <sz val="12"/>
        <rFont val="Times New Roman"/>
        <family val="1"/>
      </rPr>
      <t xml:space="preserve">
- Kính dán an toàn Hồng Phúc glass 6.38mm
- Nhôm thanh  Singhal hệ 55 vát cạnh độ dầy 1.0mm (±5%.).
- Gioăng chèn hãng Đông Á 
- Phụ kiện Kinlong (bánh xe, chốt sò)</t>
    </r>
  </si>
  <si>
    <r>
      <rPr>
        <b/>
        <sz val="12"/>
        <rFont val="Times New Roman"/>
        <family val="1"/>
      </rPr>
      <t>Cửa sổ 2 cánh mở hất/quay KT 1200*1200mm</t>
    </r>
    <r>
      <rPr>
        <sz val="12"/>
        <rFont val="Times New Roman"/>
        <family val="1"/>
      </rPr>
      <t xml:space="preserve">
- Kính dán an toàn Hồng Phúc glass 6.38mm
- Nhôm thanh singhal hệ 55 vát cạnh độ dầy 1.0mm (±5%.).
- Gioăng chèn hãng Đông Á 
- Phụ kiện Kinlong (Bản lề Chữ A, tay nắm, chốt âm/chống gió)</t>
    </r>
  </si>
  <si>
    <r>
      <rPr>
        <b/>
        <sz val="12"/>
        <rFont val="Times New Roman"/>
        <family val="1"/>
      </rPr>
      <t xml:space="preserve">Nan cửa cuốn SE03: </t>
    </r>
    <r>
      <rPr>
        <sz val="12"/>
        <rFont val="Times New Roman"/>
        <family val="1"/>
      </rPr>
      <t xml:space="preserve">
- Thân cửa sản xuất từ hợp kim nhôm, sơn màu caphe, lỗ thoáng hình ôvan, bản nan 50cm, 4chân, 2 vít, giảm âm 1 chiều lên, xuống.
- Day hộp U76
- Trục phi 113,5 dày 1.8ly + puli nhựa.</t>
    </r>
  </si>
  <si>
    <t>Gạch Block Mac 50</t>
  </si>
  <si>
    <t>Gạch Block 2,4 lỗ (80x80x180)</t>
  </si>
  <si>
    <t>Viên</t>
  </si>
  <si>
    <t>QCVN 16:2019/BXD</t>
  </si>
  <si>
    <t>Giá bán đã bao gồm thuế GTGT 8% . Giá bán giao tại bên mua trên địa bàn tỉnh Khánh Hòa. Giá bán áp dụng từ ngày 01/01/2024</t>
  </si>
  <si>
    <t>Gạch Block thẻ đặc nhỏ (40x80x180)</t>
  </si>
  <si>
    <t>Gạch Block thẻ đặc (45x90x190)</t>
  </si>
  <si>
    <t>Gạch Block thẻ đặc (80x80x180)</t>
  </si>
  <si>
    <t>Gạch Block thẻ đặc (60x100x200)</t>
  </si>
  <si>
    <t xml:space="preserve">Gạch Block T200 (190x190x390) </t>
  </si>
  <si>
    <t>Gạch Block T100 (90x190x390)</t>
  </si>
  <si>
    <t>Gạch Block T100 chèn (90x190x190)</t>
  </si>
  <si>
    <t>Gạch Block T200 chèn(190x190x190)</t>
  </si>
  <si>
    <t>Gạch Block Mac 75</t>
  </si>
  <si>
    <t>Gạch Block 4 lỗ (90x90x190)</t>
  </si>
  <si>
    <t>Gạch Block Mac 150</t>
  </si>
  <si>
    <t>Đá 1 x 2 thường</t>
  </si>
  <si>
    <t>m3</t>
  </si>
  <si>
    <t>Đá 1 x 1,9 vo</t>
  </si>
  <si>
    <t>Đá 1,9 x 2,5 vo</t>
  </si>
  <si>
    <t>Đá 2 x 4</t>
  </si>
  <si>
    <t>Đá 4 x 6; 5 x 7</t>
  </si>
  <si>
    <t>Đá bụi thường</t>
  </si>
  <si>
    <t>Đá bụi vo</t>
  </si>
  <si>
    <t>Đá mi thường</t>
  </si>
  <si>
    <t>Đá mi vo</t>
  </si>
  <si>
    <t>Đá cấp phối 37,5</t>
  </si>
  <si>
    <t>Đá cấp phối 25</t>
  </si>
  <si>
    <t>Đá xô bồ</t>
  </si>
  <si>
    <t>Đá loka</t>
  </si>
  <si>
    <t>Đá hộc</t>
  </si>
  <si>
    <t>I. CÔNG TY CỔ PHẦN TẬP ĐOÀN SINGHAL</t>
  </si>
  <si>
    <t>1.1</t>
  </si>
  <si>
    <t>1.4</t>
  </si>
  <si>
    <t>1.5</t>
  </si>
  <si>
    <t>1.6</t>
  </si>
  <si>
    <r>
      <rPr>
        <b/>
        <sz val="12"/>
        <rFont val="Times New Roman"/>
        <family val="1"/>
      </rPr>
      <t>Cửa sổ 1 cánh mở hất/quay KT 1200*600mm</t>
    </r>
    <r>
      <rPr>
        <sz val="12"/>
        <rFont val="Times New Roman"/>
        <family val="1"/>
      </rPr>
      <t xml:space="preserve">
- Kính dán an toàn Hồng Phúc glass 6.38mm
- Nhôm thanh Singhal hệ 55 vát cạnh độ dầy 1.0mm (±5%.)
-Gioăng chèn hãng Đông Á 
- Phụ kiện Kinlong (Bản lề Chữ A, tay nắm)</t>
    </r>
  </si>
  <si>
    <t>2.4</t>
  </si>
  <si>
    <t>2.2</t>
  </si>
  <si>
    <t>2.3</t>
  </si>
  <si>
    <t>2.1</t>
  </si>
  <si>
    <t>2.5</t>
  </si>
  <si>
    <t>3.1</t>
  </si>
  <si>
    <t>3.2</t>
  </si>
  <si>
    <t>3.3</t>
  </si>
  <si>
    <t>3.4</t>
  </si>
  <si>
    <t>3.5</t>
  </si>
  <si>
    <t>4.1</t>
  </si>
  <si>
    <t>4.2</t>
  </si>
  <si>
    <t>4.3</t>
  </si>
  <si>
    <t>5.1</t>
  </si>
  <si>
    <t>5.2</t>
  </si>
  <si>
    <t>5.3</t>
  </si>
  <si>
    <t>6.1</t>
  </si>
  <si>
    <t>6.2</t>
  </si>
  <si>
    <t>6.3</t>
  </si>
  <si>
    <t>6.4</t>
  </si>
  <si>
    <t>6.5</t>
  </si>
  <si>
    <t>6.6</t>
  </si>
  <si>
    <t>7.1</t>
  </si>
  <si>
    <t>7.2</t>
  </si>
  <si>
    <t>7.3</t>
  </si>
  <si>
    <t>7.4</t>
  </si>
  <si>
    <t>7.5</t>
  </si>
  <si>
    <t>7.6</t>
  </si>
  <si>
    <t>8.1</t>
  </si>
  <si>
    <t>8.2</t>
  </si>
  <si>
    <t>8.3</t>
  </si>
  <si>
    <t>8.4</t>
  </si>
  <si>
    <t>8.5</t>
  </si>
  <si>
    <t>8.6</t>
  </si>
  <si>
    <t>9.1</t>
  </si>
  <si>
    <t>9.2</t>
  </si>
  <si>
    <t>I.  CÔNG TY CỔ PHẦN CARBON VIỆT NAM</t>
  </si>
  <si>
    <t>I. CÔNG TY TNHH THƯƠNG MẠI - DỊCH VỤ KIM MÔN</t>
  </si>
  <si>
    <t xml:space="preserve"> C. GẠCH, NGÓI CÁC LOẠI</t>
  </si>
  <si>
    <t>I. DNTN THANH DANH</t>
  </si>
  <si>
    <t>Giá bán tại mỏ Đông Hòn ngang, xã Diên Sơn, huyện Diên Khánh, tỉnh Khánh Hòa. Giá đã bao gồm thuế GTGT 10%</t>
  </si>
  <si>
    <t>TCVN 7570:2006</t>
  </si>
  <si>
    <t xml:space="preserve">  B. BÊ TÔNG NHỰA, BÊ TÔNG THƯƠNG PHẨM VÀ SẢN PHẨM TƯƠNG TỰ</t>
  </si>
  <si>
    <t>II. CÔNG TY CỔ PHẦN KHOA HỌC CÔNG NGHỆ VIỆT NAM</t>
  </si>
  <si>
    <t xml:space="preserve">  A. SẢN PHẨM TỪ NHÔM</t>
  </si>
  <si>
    <t>HỆ THỐNG HỐ GA THU NƯỚC MƯA VÀ NGĂN MÙI KIỂU MỚI</t>
  </si>
  <si>
    <t>Hệ thống hố ga thu nước mưa và ngăn mùi kiểu mới F2 - Vỉa hè</t>
  </si>
  <si>
    <t xml:space="preserve">TCVN
10333-1:2014
</t>
  </si>
  <si>
    <t>Hệ thống hố ga thu nước mưa và ngăn mùi kiểu mới F3 - Vỉa hè</t>
  </si>
  <si>
    <t>Hố thu nước mưa và ngăn mùi hợp khối; Kt: 780x380x1000mm 
(Lắp đặt cho hệ thống thoát nước đường hẻm).</t>
  </si>
  <si>
    <t>Hố thu nước mưa và ngăn mùi hợp khối; Kt: 780x380x1250mm 
(Lắp đặt cho hệ thống thoát nước vỉa hè).</t>
  </si>
  <si>
    <t xml:space="preserve">Hố thu nước mưa và ngăn mùi hợp khối; Kt: 780x380x1470mm.
(Lắp đặt cho hệ thống thoát nước lòng đường).
</t>
  </si>
  <si>
    <t>Giếng thăm thoát nước thải sinh hoạt Kt: B400x530xH460mm, 
(Trọng lượng: 570 kg).</t>
  </si>
  <si>
    <t>Giếng thăm thoát nước thải sinh hoạt Kt: B400x530xH840mm, 
(Trọng lượng: 649 kg).</t>
  </si>
  <si>
    <t>KÈ LẮP GHÉP BẢO VỆ BỜ SÔNG, HỒ VÀ ĐÊ BIỂN</t>
  </si>
  <si>
    <t>Kè bê tông cốt sợi (BTCS) mái nghiêng M600 đúc sẵn. Kt: L=2,0m; H=2,5m</t>
  </si>
  <si>
    <t>Cấu kiện</t>
  </si>
  <si>
    <t>TCVN 12604-1&amp;2:2019</t>
  </si>
  <si>
    <t>Chân Kè bê tông cốt sợi (BTCS) M600 đúc sẵn. Kt: L=2,0m; H=0,85m</t>
  </si>
  <si>
    <t>Chân Kè bê tông cốt sợi (BTCS) M600 đúc sẵn. Kt: L=2,0m; H=1,0m</t>
  </si>
  <si>
    <t xml:space="preserve"> - Tấm bê tông cốt sợi đúc sẵn M600; loại 5: Kt:=(2,0x1,0x0,09)m</t>
  </si>
  <si>
    <t>HÀO KỸ THUẬT BÊ TÔNG CỐT SỢI (BTCS), BÊ TÔNG CỐT THÉP (BTCT)</t>
  </si>
  <si>
    <t xml:space="preserve">Hào kỹ thuật BTCT thành mỏng đúc sẵn 1 ngăn– Lòng đường, 
Kt: B300-H500-L1000mm.
</t>
  </si>
  <si>
    <t>md</t>
  </si>
  <si>
    <t xml:space="preserve">TCVN
10332:2014
</t>
  </si>
  <si>
    <t xml:space="preserve">Hào kỹ thuật BTCT thành mỏng đúc sẵn 2 ngăn– Lòng đường, 
Kt: B300x300-H500-L1000mm.
</t>
  </si>
  <si>
    <t>Hào kỹ thuật BTCT thành mỏng đúc sẵn 2 ngăn chồng tầng – Vỉa hè, 
Ngăn trên: B350x350H500xL1000mm
Ngăn dưới: B350x350H500xL1000mm</t>
  </si>
  <si>
    <t>Hào kỹ thuật BTCT thành mỏng đúc sẵn 2 ngăn chồng tầng – Lòng đường, 
Ngăn trên: B350x350H500xL1000mm
Ngăn dưới: B350x350H500xL1000mm</t>
  </si>
  <si>
    <r>
      <t xml:space="preserve">- Giá bán được áp dụng tại địa bàn thành phố Nha Trang và các huyện lân cận (Cự ly vận chuyển </t>
    </r>
    <r>
      <rPr>
        <sz val="12"/>
        <color theme="1"/>
        <rFont val="Calibri"/>
        <family val="2"/>
      </rPr>
      <t>≤</t>
    </r>
    <r>
      <rPr>
        <i/>
        <sz val="12"/>
        <color theme="1"/>
        <rFont val="Times New Roman"/>
        <family val="1"/>
      </rPr>
      <t xml:space="preserve"> 30km), ngoài cự ly trên tính thêm 100.000đ/sản phẩm.
' - Giá bán chưa bao gồm thuế GTGT; chưa bao gồm ống PVC và các phụ kiện co, cút kèm theo
</t>
    </r>
  </si>
  <si>
    <t>1.2</t>
  </si>
  <si>
    <t>1.3</t>
  </si>
  <si>
    <t>1.7</t>
  </si>
  <si>
    <t>2.6</t>
  </si>
  <si>
    <t>2.7</t>
  </si>
  <si>
    <t>Tấm bê tông cốt sợi đúc sẵn M600; loại 1: Kt:=(0,75x1,0x0,09)m</t>
  </si>
  <si>
    <t>Tấm bê tông cốt sợi đúc sẵn M600; loại 2: Kt:=(1,0x1,0x0,09)m</t>
  </si>
  <si>
    <t>Tấm bê tông cốt sợi đúc sẵn M600; loại 3: Kt:=(1,35x1,0x0,09)m</t>
  </si>
  <si>
    <t>Tấm bê tông cốt sợi đúc sẵn M600; loại 4: Kt:=(1,85x1,0x0,09)m</t>
  </si>
  <si>
    <t>Dây điện đơn cứng  VC - 600V - JIS C3307 (ruột đồng, cách điện PVC)</t>
  </si>
  <si>
    <t>VC-2 (1x1.6) - 600V</t>
  </si>
  <si>
    <t>mét</t>
  </si>
  <si>
    <t>VC-3 (1x2.0) - 600V</t>
  </si>
  <si>
    <t>VC-8 (1x3.2) - 600V</t>
  </si>
  <si>
    <t>Dây điện đơn cứng VC - 450/750V - TCVN 6610-3 (ruột đồng, cách điện PVC)</t>
  </si>
  <si>
    <t xml:space="preserve">VC-1.5 (1x1.38) - 450/750V </t>
  </si>
  <si>
    <t xml:space="preserve">VC-2.5 (1x1.77) - 450/750V </t>
  </si>
  <si>
    <t xml:space="preserve">VC-4 (1x2.24) - 450/750V </t>
  </si>
  <si>
    <t xml:space="preserve">VC-6 (1x2.74) - 450/750V </t>
  </si>
  <si>
    <t xml:space="preserve">VC-10 (1x3.56) - 450/750V </t>
  </si>
  <si>
    <t>Dây điện đơn cứng VC - 300/500V - TCVN 6610-3 (ruột đồng, cách điện PVC)</t>
  </si>
  <si>
    <t>VC-0.50 (1x0.80) - 300/500V</t>
  </si>
  <si>
    <t>VC-0.75 (1x0.97) - 300/500V</t>
  </si>
  <si>
    <t>VC-1 (1x1.13) - 300/500V</t>
  </si>
  <si>
    <t>Dây điện đơn mềm VCm - 300/500V - TCVN 6610-3 (ruột đồng, cách điện PVC)</t>
  </si>
  <si>
    <t>VCm-0.5 (1x16/0.2) - 300/500V</t>
  </si>
  <si>
    <t>VCm-0.75 (1x24/0.2) - 300/500V</t>
  </si>
  <si>
    <t>VCm-1 (1x32/0.2) - 300/500V</t>
  </si>
  <si>
    <t>Dây điện đơn mềm VCm - 450/750V - TCVN 6610-3 (ruột đồng, cách điện PVC)</t>
  </si>
  <si>
    <t>VCm-1.5 (1x30/0.25) - 450/750V</t>
  </si>
  <si>
    <t>VCm-2.5 (1x50/0.25) - 450/750V</t>
  </si>
  <si>
    <t>VCm-4 (1x56/0.3) - 450/750V</t>
  </si>
  <si>
    <t>VCm-6 (1x84/0.3) - 450/750V</t>
  </si>
  <si>
    <t>VCm-8 - 600V - JIS 3316</t>
  </si>
  <si>
    <t>VCm-14 - 600V - JIS 3316</t>
  </si>
  <si>
    <t>Dây điện đơn mềm VCm - 0.6/1kV-AS/NZS 5000.1 (ruột đồng, cách điện PVC)</t>
  </si>
  <si>
    <t>VCm-10 - 0.6/1kV</t>
  </si>
  <si>
    <t>VCm-16 - 0.6/1kV</t>
  </si>
  <si>
    <t>VCm-25 - 0.6/1kV</t>
  </si>
  <si>
    <t>VCm-35 - 0.6/1kV</t>
  </si>
  <si>
    <t>VCm-50 - 0.6/1kV</t>
  </si>
  <si>
    <t>VCm-70 - 0.6/1kV</t>
  </si>
  <si>
    <t>VCm-95 - 0.6/1kV</t>
  </si>
  <si>
    <t>VCm-120 - 0.6/1kV</t>
  </si>
  <si>
    <t>VCm-150 - 0.6/1kV</t>
  </si>
  <si>
    <t>VCm-185 - 0.6/1kV</t>
  </si>
  <si>
    <t>VCm-240 - 0.6/1kV</t>
  </si>
  <si>
    <t xml:space="preserve">VCm-300 - 0.6/1kV - AS/NZS 5000.1 </t>
  </si>
  <si>
    <t>Dây điện dẹp mềm VCmo - 300/500V - TCVN 6610-5 (ruột đồng, cách điện PVC, vỏ bọc PVC)</t>
  </si>
  <si>
    <t>VCmo-2x0.75-(2x24/0.2) - 300/500V</t>
  </si>
  <si>
    <t>VCmo-2x1.0-(2x32/0.2) - 300/500V</t>
  </si>
  <si>
    <t>VCmo-2x1.5-(2x30/0.25) - 300/500V</t>
  </si>
  <si>
    <t>VCmo-2x2.5-(2x50/0.25) - 300/500V</t>
  </si>
  <si>
    <t>VCmo-2x4-(2x56/0.3) - 300/500V</t>
  </si>
  <si>
    <t>VCmo-2x6-(2x84/0.3) - 300/500V</t>
  </si>
  <si>
    <t>Dây điện đôi mềm VCmd - 0.6/1kV - AS/NZS 5000.1 (ruột đồng, cách điện PVC)</t>
  </si>
  <si>
    <t>VCmd-2x0.5-(2x16/0.2) - 0.6/1kV</t>
  </si>
  <si>
    <t>VCmd-2x0.75-(2x24/0.2) - 0.6/1kV</t>
  </si>
  <si>
    <t>VCmd-2x1-(2x32/0.2) - 0.6/1kV</t>
  </si>
  <si>
    <t>VCmd-2x1.5-(2x30/0.25) - 0.6/1kV</t>
  </si>
  <si>
    <t>VCmd-2x2.5-(2x50/0.25) - 0.6/1kV</t>
  </si>
  <si>
    <t>Dây điện tròn mềm VVCm - 300/500V - TCVN 6610-5  (2 lõi, ruột đồng, cách điện PVC, vỏ bọc PVC)</t>
  </si>
  <si>
    <t>VVCm-2x0.75-(2x16/0.2) - 300/500V</t>
  </si>
  <si>
    <t>VVCm-2x1.0-(2x32/0.2) - 300/500V</t>
  </si>
  <si>
    <t>VVCm-2x1.5-(2x30/0.25) - 300/500V</t>
  </si>
  <si>
    <t>VVCm-2x2.5-(2x50/0.25) - 300/500V</t>
  </si>
  <si>
    <t>VVCm-2x4-(2x56/0.3) - 300/500V</t>
  </si>
  <si>
    <t>VVCm-2x6-(2x84/0.3) - 300/500V</t>
  </si>
  <si>
    <t>VVCm-2x8 - 600V</t>
  </si>
  <si>
    <t>Dây điện tròn mềm VVCm - 0.6/1kV - TCVN 5935  (2 lõi, ruột đồng, cách điện PVC, vỏ bọc PVC)</t>
  </si>
  <si>
    <t>VVCm-2x10 - 0.6/1kV</t>
  </si>
  <si>
    <t>VVCm-2x16 - 0.6/1kV</t>
  </si>
  <si>
    <t>VVCm-2x25 - 0.6/1kV</t>
  </si>
  <si>
    <t>VVCm-2x35 - 0.6/1kV</t>
  </si>
  <si>
    <t>Dây điện tròn mềm VVCm - 300/500V - TCVN 6610-5 (3 lõi, ruột đồng, cách điện PVC, vỏ bọc PVC)</t>
  </si>
  <si>
    <t>VVCm-3x0,75-(3x16/0,2) - 300/500V</t>
  </si>
  <si>
    <t>VVCm-3x1,0-(3x32/0,2) - 300/500V</t>
  </si>
  <si>
    <t>VVCm-3x1,5-(3x30/0,25) - 300/500V</t>
  </si>
  <si>
    <t>VVCm-3x2,5-(3x50/0,25) - 300/500V</t>
  </si>
  <si>
    <t>VVCm-3x4-(3x56/0,3) - 300/500V</t>
  </si>
  <si>
    <t>VVCm-3x6-(3x84/0,3) - 300/500V</t>
  </si>
  <si>
    <t>VVCm-3x8 - 600V</t>
  </si>
  <si>
    <t>Dây điện tròn mềm VVCm  - 0.6/1kV - TCVN 5935 (3 lõi, ruột đồng, cách điện PVC, vỏ bọc PVC)</t>
  </si>
  <si>
    <t>VVCm-3x10 - 0,6/1kV</t>
  </si>
  <si>
    <t>VVCm-3x16 - 0,6/1kV</t>
  </si>
  <si>
    <t>VVCm-3x25 - 0,6/1kV</t>
  </si>
  <si>
    <t>VVCm-3x35 - 0,6/1kV</t>
  </si>
  <si>
    <t>Dây điện tròn mềm VVCm  - 300/500V - TCVN 6610-5 (4 lõi, ruột đồng, cách điện PVC, vỏ bọc PVC)</t>
  </si>
  <si>
    <t>VVCm-4x0,75-(4x16/0,2) - 300/500V</t>
  </si>
  <si>
    <t>VVCm-4x1,0-(4x32/0,2) - 300/500V</t>
  </si>
  <si>
    <t>VVCm-4x1,5-(4x30/0,25) - 300/500V</t>
  </si>
  <si>
    <t>VVCm-4x2,5-(4x50/0,25) - 300/500V</t>
  </si>
  <si>
    <t>VVCm-4x4-(4x56/0,3) - 300/500V</t>
  </si>
  <si>
    <t>VVCm-4x6-(4x84/0,3) - 300/500V</t>
  </si>
  <si>
    <t>VVCm-4x8 - 600V</t>
  </si>
  <si>
    <t>Dây điện tròn mềm VVCm - 0.6/1kV - TCVN 5935 (4 lõi, ruột đồng,  cách điện PVC, vỏ bọc PVC)</t>
  </si>
  <si>
    <t>VVCm-4x10 - 0,6/1kV</t>
  </si>
  <si>
    <t>VVCm-4x16 - 0,6/1kV</t>
  </si>
  <si>
    <t>VVCm-4x25 - 0,6/1kV</t>
  </si>
  <si>
    <t>VVCm-4x35 - 0,6/1kV</t>
  </si>
  <si>
    <t>Dây điện tròn mềm VVCm - 0.6/1kV - TCVN 5935 (3 lõi pha + 1 lõi đất, ruột đồng, cách điện PVC, vỏ bọc PVC)</t>
  </si>
  <si>
    <t>VVCm-3x2.5+1x1.5 - 0.6/1kV</t>
  </si>
  <si>
    <t>VVCm-3x4+1x2.5 - 0.6/1kV</t>
  </si>
  <si>
    <t>VVCm-3x6+1x4 - 0.6/1kV</t>
  </si>
  <si>
    <t>VVCm-3x10+1x6 - 0.6/1kV</t>
  </si>
  <si>
    <t>VVCm-3x16+1x10 - 0,6/1kV</t>
  </si>
  <si>
    <t>VVCm-3x25+1x10 - 0,6/1kV</t>
  </si>
  <si>
    <t>VVCm-3x25+1x16 - 0,6/1kV</t>
  </si>
  <si>
    <t>VVCm-3x35+1x16 - 0,6/1kV</t>
  </si>
  <si>
    <t>VVCm-3x35+1x25 - 0,6/1kV</t>
  </si>
  <si>
    <t>Dây điện lực hạ thế CV - 0.6/1kV - AS/NZS 5000.1 (ruột đồng, cách điện PVC)</t>
  </si>
  <si>
    <t>CV-1 (7/0.425) - 0,6/1kV</t>
  </si>
  <si>
    <t>CV-1.5 (7/0.52) - 0,6/1kV</t>
  </si>
  <si>
    <t>CV-2.5 (7/0.67) - 0,6/1kV</t>
  </si>
  <si>
    <t>CV-4 (7/0.85) - 0,6/1kV</t>
  </si>
  <si>
    <t>CV-6 (7/1.04) - 0,6/1kV</t>
  </si>
  <si>
    <t>CV-10 (7/1.35) - 0,6/1kV</t>
  </si>
  <si>
    <t>CV-16 - 0,6/1kV</t>
  </si>
  <si>
    <t>CV-25 - 0,6/1kV</t>
  </si>
  <si>
    <t>CV-35 - 0,6/1kV</t>
  </si>
  <si>
    <t>CV-50 - 0,6/1kV</t>
  </si>
  <si>
    <t>CV-70 - 0,6/1kV</t>
  </si>
  <si>
    <t>CV-95 - 0,6/1kV</t>
  </si>
  <si>
    <t>CV-120 - 0,6/1kV</t>
  </si>
  <si>
    <t>CV-150 - 0,6/1kV</t>
  </si>
  <si>
    <t>CV-185 - 0,6/1kV</t>
  </si>
  <si>
    <t>CV-240 - 0,6/1kV</t>
  </si>
  <si>
    <t>CV-300 - 0,6/1kV</t>
  </si>
  <si>
    <t>CV-400 - 0,6/1kV</t>
  </si>
  <si>
    <t>Dây điện lực hạ thế CV - 600V - JIS C3307  (ruột đồng, cách điện PVC)</t>
  </si>
  <si>
    <t>CV-1.25 (7/0.45) - 600V</t>
  </si>
  <si>
    <t>CV-2 (7/0.6) - 600V</t>
  </si>
  <si>
    <t>CV-3.5 (7/0.8) - 600V</t>
  </si>
  <si>
    <t>CV-5.5 (7/1.0) - 600V</t>
  </si>
  <si>
    <t>CV-8 (7/1.2) - 600V</t>
  </si>
  <si>
    <t>CV-14 - 600V</t>
  </si>
  <si>
    <t>CV-22 - 600V</t>
  </si>
  <si>
    <t>CV-38 - 600V</t>
  </si>
  <si>
    <t>Cáp điện lực hạ thế Dupplex - DuCV - 0.6/1kV - AS/NZS 5000.1 (ruột đồng, cách điện PVC)</t>
  </si>
  <si>
    <t>DuCV 2x6 - 0,6/1kV</t>
  </si>
  <si>
    <t>DuCV 2x10 - 0,6/1kV</t>
  </si>
  <si>
    <t>DuCV 2x16 - 0,6/1kV</t>
  </si>
  <si>
    <t>DuCV 2x25 - 0,6/1kV</t>
  </si>
  <si>
    <t>DuCV 2x35 - 0,6/1kV</t>
  </si>
  <si>
    <t>Cáp điện lực hạ thế Dupplex - DuCV - 600V - JIS C3307  (ruột đồng, cách điện PVC)</t>
  </si>
  <si>
    <t>DuCV 2x8 - 600V</t>
  </si>
  <si>
    <t>DuCV 2x14 - 600V</t>
  </si>
  <si>
    <t>DuCV 2x22 - 600V</t>
  </si>
  <si>
    <t>Cáp điện lực hạ thế CVV - 0.6/1kV - TCVN 5935 (1 lõi, ruột đồng, cách điện PVC, vỏ bọc PVC)</t>
  </si>
  <si>
    <t>CVV-1 (1x7/0.425) - 0.6/1kV</t>
  </si>
  <si>
    <t>CVV-1.5 (1x7/0.52) - 0.6/1kV</t>
  </si>
  <si>
    <t>CVV-2.5 (1x7/0.67) - 0.6/1kV</t>
  </si>
  <si>
    <t>CVV-4 (1x7/0.85) - 0.6/1kV</t>
  </si>
  <si>
    <t>CVV-6 (1x7/1.04) - 0.6/1kV</t>
  </si>
  <si>
    <t>CVV-10 (1x7/1.35) - 0.6/1kV</t>
  </si>
  <si>
    <t>CVV-16 - 0.6/1kV</t>
  </si>
  <si>
    <t>CVV-25 - 0.6/1kV</t>
  </si>
  <si>
    <t>CVV-35 - 0.6/1kV</t>
  </si>
  <si>
    <t>CVV-50 - 0.6/1kV</t>
  </si>
  <si>
    <t>CVV-70 - 0.6/1kV</t>
  </si>
  <si>
    <t>CVV-95 - 0.6/1kV</t>
  </si>
  <si>
    <t>CVV-120 - 0.6/1kV</t>
  </si>
  <si>
    <t>CVV-150 - 0.6/1kV</t>
  </si>
  <si>
    <t>CVV-185 - 0.6/1kV</t>
  </si>
  <si>
    <t>CVV-240 - 0.6/1kV</t>
  </si>
  <si>
    <t>CVV-300 - 0.6/1kV</t>
  </si>
  <si>
    <t>CVV-400 - 0.6/1kV</t>
  </si>
  <si>
    <t>Cáp điện lực hạ thế CVV - 300/500V - TCVN 6610-4 (2 lõi, ruột đồng, cách điện PVC, vỏ bọc PVC)</t>
  </si>
  <si>
    <t>CVV-2x1.5 (2x7/0.52) - 300/500V</t>
  </si>
  <si>
    <t>CVV-2x2.5 (2x7/0.67) - 300/500V</t>
  </si>
  <si>
    <t>CVV-2x4 (2x7/0.85) - 300/500V</t>
  </si>
  <si>
    <t>CVV-2x6 (2x7/1.04) - 300/500V</t>
  </si>
  <si>
    <t>Cáp điện lực hạ thế CVV - 0.6/1kV - TCVN 5935 (2 lõi, ruột đồng, cách điện PVC, vỏ bọc PVC)</t>
  </si>
  <si>
    <t>CVV-2x10 (2x7/1.35) - 0.6/1kV</t>
  </si>
  <si>
    <t>CVV-2x16 - 0.6/1kV</t>
  </si>
  <si>
    <t>CVV-2x25 - 0.6/1kV</t>
  </si>
  <si>
    <t>CVV-2x35 - 0.6/1kV</t>
  </si>
  <si>
    <t>CVV-2x50 - 0.6/1kV</t>
  </si>
  <si>
    <t>CVV-2x70 - 0.6/1kV</t>
  </si>
  <si>
    <t>CVV-2x95 - 0.6/1kV</t>
  </si>
  <si>
    <t>CVV-2x120 - 0.6/1kV</t>
  </si>
  <si>
    <t>CVV-2x150 - 0.6/1kV</t>
  </si>
  <si>
    <t>CVV-2x185 - 0.6/1kV</t>
  </si>
  <si>
    <t>CVV-2x240 - 0.6/1kV</t>
  </si>
  <si>
    <t>Cáp điện lực hạ thế CVV - 300/500V - TCVN 6610-4 (3 lõi, ruột đồng, cách điện PVC, vỏ bọc PVC)</t>
  </si>
  <si>
    <t>CVV-3x1.5 (3x7/0.52) - 300/500V</t>
  </si>
  <si>
    <t>CVV-3x2.5 (3x7/0.67) - 300/500V</t>
  </si>
  <si>
    <t>CVV-3x4 (3x7/0.85) - 300/500V</t>
  </si>
  <si>
    <t>CVV-3x6 (3x7/1.04) - 300/500V</t>
  </si>
  <si>
    <t>Cáp điện lực hạ thế CVV - 0.6/1kV - TCVN 5935 (3 lõi, ruột đồng, cách điện PVC, vỏ bọc PVC)</t>
  </si>
  <si>
    <t>CVV-3x10 (3x7/1.35) - 0.6/1kV</t>
  </si>
  <si>
    <t>CVV-3x16 - 0.6/1kV</t>
  </si>
  <si>
    <t>CVV-3x25 - 0.6/1kV</t>
  </si>
  <si>
    <t>CVV-3x35 - 0.6/1kV</t>
  </si>
  <si>
    <t>CVV-3x50 - 0.6/1kV</t>
  </si>
  <si>
    <t>CVV-3x70 - 0.6/1kV</t>
  </si>
  <si>
    <t>CVV-3x95 - 0.6/1kV</t>
  </si>
  <si>
    <t>CVV-3x120 - 0.6/1kV</t>
  </si>
  <si>
    <t>CVV-3x150 - 0.6/1kV</t>
  </si>
  <si>
    <t>CVV-3x185 - 0.6/1kV</t>
  </si>
  <si>
    <t>CVV-3x240 - 0.6/1kV</t>
  </si>
  <si>
    <t>Cáp điện lực hạ thế CVV - 300/500V - TCVN 6610-4 (4 lõi, ruột đồng, cách điện PVC, vỏ bọc PVC)</t>
  </si>
  <si>
    <t>CVV-4x1.5 (4x7/0.52) - 300/500V</t>
  </si>
  <si>
    <t>CVV-4x2.5 (4x7/0.67) - 300/500V</t>
  </si>
  <si>
    <t>CVV-4x4 (4x7/0.85) - 300/500V</t>
  </si>
  <si>
    <t>CVV-4x6 (4x7/1.04) - 300/500V</t>
  </si>
  <si>
    <t>Cáp điện lực hạ thế CVV - 0.6/1kV - TCVN 5935 (4 lõi, ruột đồng, cách điện PVC, vỏ bọc PVC)</t>
  </si>
  <si>
    <t>CVV-4x10 (4x7/1.35) - 0.6/1kV</t>
  </si>
  <si>
    <t>CVV-4x16 - 0.6/1kV</t>
  </si>
  <si>
    <t>CVV-4x25 - 0.6/1kV</t>
  </si>
  <si>
    <t>CVV-4x35 - 0.6/1kV</t>
  </si>
  <si>
    <t>CVV-4x50 - 0.6/1kV</t>
  </si>
  <si>
    <t>CVV-4x70 - 0.6/1kV</t>
  </si>
  <si>
    <t>CVV-4x95 - 0.6/1kV</t>
  </si>
  <si>
    <t>CVV-4x120 - 0.6/1kV</t>
  </si>
  <si>
    <t>CVV-4x150 - 0.6/1kV</t>
  </si>
  <si>
    <t>CVV-4x185 - 0.6/1kV</t>
  </si>
  <si>
    <t>CVV-4x240 - 0.6/1kV</t>
  </si>
  <si>
    <t>Cáp điện lực hạ thế CVV - 600V - JIS C3342:2000  (1 lõi, ruột đồng, cách điện PVC, vỏ bọc PVC)</t>
  </si>
  <si>
    <t>CVV-2 - 600V</t>
  </si>
  <si>
    <t>CVV-3.5 - 600V</t>
  </si>
  <si>
    <t>CVV-5.5 - 600V</t>
  </si>
  <si>
    <t>CVV-8 - 600V</t>
  </si>
  <si>
    <t>CVV-14 - 600V</t>
  </si>
  <si>
    <t>CVV-22 - 600V</t>
  </si>
  <si>
    <t>CVV-38 - 600V</t>
  </si>
  <si>
    <t>CVV-60 - 600V</t>
  </si>
  <si>
    <t>CVV-100 - 600V</t>
  </si>
  <si>
    <t>CVV-200 - 600V</t>
  </si>
  <si>
    <t>CVV-250 - 600V</t>
  </si>
  <si>
    <t>CVV-325 - 600V</t>
  </si>
  <si>
    <t>Cáp điện lực hạ thế CVV - 600V - JIS C3342:2000  (2 lõi, ruột đồng, cách điện PVC, vỏ bọc PVC)</t>
  </si>
  <si>
    <t>CVV-2x2 - 600V</t>
  </si>
  <si>
    <t>CVV-2x3.5 - 600V</t>
  </si>
  <si>
    <t>CVV-2x5.5 - 600V</t>
  </si>
  <si>
    <t>CVV-2x8 - 600V</t>
  </si>
  <si>
    <t>CVV-2x14 - 600V</t>
  </si>
  <si>
    <t>CVV-2x22 - 600V</t>
  </si>
  <si>
    <t>CVV-2x38 - 600V</t>
  </si>
  <si>
    <t>CVV-2x60 - 600V</t>
  </si>
  <si>
    <t>CVV-2x100 - 600V</t>
  </si>
  <si>
    <t>CVV-2x200 - 600V</t>
  </si>
  <si>
    <t>CVV-2x250 - 600V</t>
  </si>
  <si>
    <t>Cáp điện lực hạ thế CVV - 600V - JIS C3342:2000  (3 lõi, ruột đồng, cách điện PVC, vỏ bọc PVC)</t>
  </si>
  <si>
    <t>CVV-3x2 - 600V</t>
  </si>
  <si>
    <t>CVV-3x3.5 - 600V</t>
  </si>
  <si>
    <t>CVV-3x5.5 - 600V</t>
  </si>
  <si>
    <t>CVV-3x8 - 600V</t>
  </si>
  <si>
    <t>CVV-3x14 - 600V</t>
  </si>
  <si>
    <t>CVV-3x22 - 600V</t>
  </si>
  <si>
    <t>CVV-3x38 - 600V</t>
  </si>
  <si>
    <t>CVV-3x60 - 600V</t>
  </si>
  <si>
    <t>CVV-3x100 - 600V</t>
  </si>
  <si>
    <t>CVV-3x200 - 600V</t>
  </si>
  <si>
    <t>CVV-3x250 - 600V</t>
  </si>
  <si>
    <t>Cáp điện lực hạ thế CVV - 600V - JIS C3342:2000  (4 lõi, ruột đồng, cách điện PVC, vỏ bọc PVC)</t>
  </si>
  <si>
    <t>CVV-4x2 - 600V</t>
  </si>
  <si>
    <t>CVV-4x3.5 - 600V</t>
  </si>
  <si>
    <t>CVV-4x5.5 - 600V</t>
  </si>
  <si>
    <t>CVV-4x8 - 600V</t>
  </si>
  <si>
    <t>CVV-4x14 - 600V</t>
  </si>
  <si>
    <t>CVV-4x22 - 600V</t>
  </si>
  <si>
    <t>CVV-4x38 - 600V</t>
  </si>
  <si>
    <t>CVV-4x60 - 600V</t>
  </si>
  <si>
    <t>CVV-4x100 - 600V</t>
  </si>
  <si>
    <t>CVV-4x200 - 600V</t>
  </si>
  <si>
    <t>CVV-4x250 - 600V</t>
  </si>
  <si>
    <t>Cáp điện lực hạ thế CVV - 0.6/1kV - TCVN 5935 (3 lõi pha + 1 lõi trung tính, ruột đồng, cách điện PVC, vỏ bọc PVC)</t>
  </si>
  <si>
    <t>CVV-3x2.5+1x1.5 - 0.6/1kV</t>
  </si>
  <si>
    <t>CVV-3x4+1x2.5 - 0.6/1kV</t>
  </si>
  <si>
    <t>CVV-3x6+1x4 - 0.6/1kV</t>
  </si>
  <si>
    <t>CVV-3x10+1x6 - 0.6/1kV</t>
  </si>
  <si>
    <t>CVV-3x16+1x10 - 0.6/1kV</t>
  </si>
  <si>
    <t>CVV-3x25+1x16 - 0.6/1kV</t>
  </si>
  <si>
    <t>CVV-3x35+1x16 - 0.6/1kV</t>
  </si>
  <si>
    <t>CVV-3x35+1x25 - 0.6/1kV</t>
  </si>
  <si>
    <t>CVV-3x50+1x25 - 0.6/1kV</t>
  </si>
  <si>
    <t>CVV-3x50+1x35 - 0.6/1kV</t>
  </si>
  <si>
    <t>CVV-3x70+1x35 - 0.6/1kV</t>
  </si>
  <si>
    <t>CVV-3x70+1x50 - 0.6/1kV</t>
  </si>
  <si>
    <t>CVV-3x95+1x50 - 0.6/1kV</t>
  </si>
  <si>
    <t>CVV-3x95+1x70 - 0.6/1kV</t>
  </si>
  <si>
    <t>CVV-3x120+1x70 - 0.6/1kV</t>
  </si>
  <si>
    <t>CVV-3x120+1x95 - 0.6/1kV</t>
  </si>
  <si>
    <t>CVV-3x150+1x70 - 0.6/1kV</t>
  </si>
  <si>
    <t>CVV-3x150+1x95 - 0.6/1kV</t>
  </si>
  <si>
    <t>CVV-3x185+1x95 - 0.6/1kV</t>
  </si>
  <si>
    <t>CVV-3x185+1x120 - 0.6/1kV</t>
  </si>
  <si>
    <t>CVV-3x240+1x120 - 0.6/1kV</t>
  </si>
  <si>
    <t>CVV-3x240+1x150 - 0.6/1kV</t>
  </si>
  <si>
    <t>CVV-3x240+1x185 - 0.6/1kV</t>
  </si>
  <si>
    <t>Cáp điện lực hạ thế có giáp bảo vệ  CVV/ DATA - 0.6/1kV - TCVN 5935 (1 lõi, ruột đồng, cách điện PVC, giáp băng nhôm bảo vệ, vỏ bọc PVC)</t>
  </si>
  <si>
    <t>CVV/DATA-25 - 0.6/1kV</t>
  </si>
  <si>
    <t>CVV/DATA-35 - 0.6/1kV</t>
  </si>
  <si>
    <t>CVV/DATA-50 - 0.6/1kV</t>
  </si>
  <si>
    <t>CVV/DATA-70 - 0.6/1kV</t>
  </si>
  <si>
    <t>CVV/DATA-95 - 0.6/1kV</t>
  </si>
  <si>
    <t>CVV/DATA-120 - 0.6/1kV</t>
  </si>
  <si>
    <t>CVV/DATA-150 - 0.6/1kV</t>
  </si>
  <si>
    <t>CVV/DATA-185 - 0.6/1kV</t>
  </si>
  <si>
    <t>CVV/DATA-240 - 0.6/1kV</t>
  </si>
  <si>
    <t>CVV/DATA-300 - 0.6/1kV</t>
  </si>
  <si>
    <t>CVV/DATA-400 - 0.6/1kV</t>
  </si>
  <si>
    <t>Cáp điện lực hạ thế có giáp bảo vệ CVV/ DSTA - 0.6/1kV - TCVN 5935 (2 lõi, ruột đồng, cách điện PVC, giáp băng thép bảo vệ, vỏ bọc PVC)</t>
  </si>
  <si>
    <t>CVV/DSTA-2x4 (2x7/0.85) - 0.6/1kV</t>
  </si>
  <si>
    <t>CVV/DSTA-2x6 (2x7/1.04) - 0.6/1kV</t>
  </si>
  <si>
    <t>CVV/DSTA-2x10 (2x7/1.35) - 0.6/1kV</t>
  </si>
  <si>
    <t>CVV/DSTA-2x16 - 0.6/1kV</t>
  </si>
  <si>
    <t>CVV/DSTA-2x25 - 0.6/1kV</t>
  </si>
  <si>
    <t>CVV/DSTA-2x35 - 0.6/1kV</t>
  </si>
  <si>
    <t>CVV/DSTA-2x50 - 0.6/1kV</t>
  </si>
  <si>
    <t>CVV/DSTA-2x70 - 0.6/1kV</t>
  </si>
  <si>
    <t>CVV/DSTA-2x95 - 0.6/1kV</t>
  </si>
  <si>
    <t>CVV/DSTA-2x120 - 0.6/1kV</t>
  </si>
  <si>
    <t>CVV/DSTA-2x150 - 0.6/1kV</t>
  </si>
  <si>
    <t>CVV/DSTA-2x185 - 0.6/1kV</t>
  </si>
  <si>
    <t>CVV/DSTA-2x240 - 0.6/1kV</t>
  </si>
  <si>
    <t>Cáp điện lực hạ thế có giáp bảo vệ  CVV/ DSTA - 0.6/1kV - TCVN 5935 (3 lõi, ruột đồng, cách điện PVC, giáp băng thép bảo vệ, vỏ bọc PVC)</t>
  </si>
  <si>
    <t>CVV/DSTA-3x4 (3x7/0.85) - 0.6/1kV</t>
  </si>
  <si>
    <t>CVV/DSTA-3x6 (3x7/1.04) - 0.6/1kV</t>
  </si>
  <si>
    <t>CVV/DSTA-3x10 (3x7/1.35) - 0.6/1kV</t>
  </si>
  <si>
    <t>CVV/DSTA-3x16 - 0.6/1kV</t>
  </si>
  <si>
    <t>CVV/DSTA-3x25 - 0.6/1kV</t>
  </si>
  <si>
    <t>CVV/DSTA-3x35 - 0.6/1kV</t>
  </si>
  <si>
    <t>CVV/DSTA-3x50 - 0.6/1kV</t>
  </si>
  <si>
    <t>CVV/DSTA-3x70 - 0.6/1kV</t>
  </si>
  <si>
    <t>CVV/DSTA-3x95 - 0.6/1kV</t>
  </si>
  <si>
    <t>CVV/DSTA-3x120 - 0.6/1kV</t>
  </si>
  <si>
    <t>CVV/DSTA-3x150 - 0.6/1kV</t>
  </si>
  <si>
    <t>CVV/DSTA-3x185 - 0.6/1kV</t>
  </si>
  <si>
    <t>CVV/DSTA-3x240 - 0.6/1kV</t>
  </si>
  <si>
    <t>Cáp điện lực hạ thế có giáp bảo vệ  CVV/ DSTA - 0.6/1kV - TCVN 5935 (4 lõi, ruột đồng, cách điện PVC, giáp băng thép bảo vệ, vỏ bọc PVC)</t>
  </si>
  <si>
    <t>CVV/DSTA-4x2.5 (4x7/0.67) - 0.6/1kV</t>
  </si>
  <si>
    <t>CVV/DSTA-4x4 (4x7/0.85) - 0.6/1kV</t>
  </si>
  <si>
    <t>CVV/DSTA-4x6 (4x7/1.04) - 0.6/1kV</t>
  </si>
  <si>
    <t>CVV/DSTA-4x10 (4x7/1.35) - 0.6/1kV</t>
  </si>
  <si>
    <t>CVV/DSTA-4x16 - 0.6/1kV</t>
  </si>
  <si>
    <t>CVV/DSTA-4x25 - 0.6/1kV</t>
  </si>
  <si>
    <t>CVV/DSTA-4x35 - 0.6/1kV</t>
  </si>
  <si>
    <t>CVV/DSTA-4x50 - 0.6/1kV</t>
  </si>
  <si>
    <t>CVV/DSTA-4x70 - 0.6/1kV</t>
  </si>
  <si>
    <t>CVV/DSTA-4x95 - 0.6/1kV</t>
  </si>
  <si>
    <t>CVV/DSTA-4x120 - 0.6/1kV</t>
  </si>
  <si>
    <t>CVV/DSTA-4x150 - 0.6/1kV</t>
  </si>
  <si>
    <t>CVV/DSTA-4x185 - 0.6/1kV</t>
  </si>
  <si>
    <t>CVV/DSTA-4x240 - 0.6/1kV</t>
  </si>
  <si>
    <t>Cáp điện lực hạ thế có giáp bảo vệ CVV/ DSTA - 0.6/1kV - TCVN 5935 (3 lõi pha + 1 lõi trung tính, ruột đồng, cách điện PVC, giáp băng thép bảo vệ, vỏ bọc PVC)</t>
  </si>
  <si>
    <t>CVV/DSTA-3x4+1x2.5 (3x7/0.85+1x7/67) - 0.6/1kV</t>
  </si>
  <si>
    <t>CVV/DSTA-3x6+1x4 (3x7/1.04+1x7/0.85) - 0.6/1kV</t>
  </si>
  <si>
    <t>CVV/DSTA-3x10+1x6 (3x7/1.35+1x7/1.04) - 0.6/1kV</t>
  </si>
  <si>
    <t>CVV/DSTA-3x16+1x10 (3x7/1.7+1x7/1.35) - 0.6/1kV</t>
  </si>
  <si>
    <t>CVV/DSTA-3x25+1x16 - 0.6/1kV</t>
  </si>
  <si>
    <t>CVV/DSTA-3x35+1x16 - 0.6/1kV</t>
  </si>
  <si>
    <t>CVV/DSTA-3x35+1x25 - 0.6/1kV</t>
  </si>
  <si>
    <t>CVV/DSTA-3x50+1x25 - 0.6/1kV</t>
  </si>
  <si>
    <t>CVV/DSTA-3x50+1x35 - 0.6/1kV</t>
  </si>
  <si>
    <t>CVV/DSTA-3x70+1x35 - 0.6/1kV</t>
  </si>
  <si>
    <t>CVV/DSTA-3x70+1x50 - 0.6/1kV</t>
  </si>
  <si>
    <t>CVV/DSTA-3x95+1x50 - 0.6/1kV</t>
  </si>
  <si>
    <t>CVV/DSTA-3x95+1x70 - 0.6/1kV</t>
  </si>
  <si>
    <t>CVV/DSTA-3x120+1x70 - 0.6/1kV</t>
  </si>
  <si>
    <t>CVV/DSTA-3x120+1x95 - 0.6/1kV</t>
  </si>
  <si>
    <t>CVV/DSTA-3x150+1x70 - 0.6/1kV</t>
  </si>
  <si>
    <t>CVV/DSTA-3x150+1x95 - 0.6/1kV</t>
  </si>
  <si>
    <t>CVV/DSTA-3x185+1x95 - 0.6/1kV</t>
  </si>
  <si>
    <t>CVV/DSTA-3x185+1x120 - 0.6/1kV</t>
  </si>
  <si>
    <t>CVV/DSTA-3x240+1x120 - 0.6/1kV</t>
  </si>
  <si>
    <t>CVV/DSTA-3x240+1x150 - 0.6/1kV</t>
  </si>
  <si>
    <t>CVV/DSTA-3x240+1x185 - 0.6/1kV</t>
  </si>
  <si>
    <t>Cáp điện lực hạ thế CXV - 0.6/1kV - TCVN 5935 (1 lõi, ruột đồng, cách điện XLPE, vỏ bọc PVC)</t>
  </si>
  <si>
    <t>CXV-1 (1x7/0.42) - 0.6/1kV</t>
  </si>
  <si>
    <t>CXV-1.5 (1x7/0.52) - 0.6/1kV</t>
  </si>
  <si>
    <t>CXV-2.5 (1x7/0.67) - 0.6/1kV</t>
  </si>
  <si>
    <t>CXV-4 (1x7/0.85) - 0.6/1kV</t>
  </si>
  <si>
    <t>CXV-6 (1x7/1.04) - 0.6/1kV</t>
  </si>
  <si>
    <t>CXV-10 (1x7/1.35) - 0.6/1kV</t>
  </si>
  <si>
    <t>CXV-16 - 0.6/1kV</t>
  </si>
  <si>
    <t>CXV-25 - 0.6/1kV</t>
  </si>
  <si>
    <t>CXV-35 - 0.6/1kV</t>
  </si>
  <si>
    <t>CXV-50 - 0.6/1kV</t>
  </si>
  <si>
    <t>CXV-70 - 0.6/1kV</t>
  </si>
  <si>
    <t>CXV-95 - 0.6/1kV</t>
  </si>
  <si>
    <t>CXV-120 - 0.6/1kV</t>
  </si>
  <si>
    <t>CXV-150 - 0.6/1kV</t>
  </si>
  <si>
    <t>CXV-185 - 0.6/1kV</t>
  </si>
  <si>
    <t>CXV-240 - 0.6/1kV</t>
  </si>
  <si>
    <t>CXV-300 - 0.6/1kV</t>
  </si>
  <si>
    <t>CXV-400 - 0.6/1kV</t>
  </si>
  <si>
    <t>Cáp điện lực hạ thế CXV - 0.6/1kV - TCVN 5935 (2 lõi, ruột đồng, cách điện XLPE, vỏ bọc PVC)</t>
  </si>
  <si>
    <t>CXV-2x1 (2x7/0.42) - 0.6/1kV</t>
  </si>
  <si>
    <t>CXV-2x1.5 (2x7/0.52) - 0.6/1kV</t>
  </si>
  <si>
    <t>CXV-2x2.5 (2x7/0.67) - 0.6/1kV</t>
  </si>
  <si>
    <t>CXV-2x4 (2x7/0.85) - 0.6/1kV</t>
  </si>
  <si>
    <t>CXV-2x6 (2x7/1.04) - 0.6/1kV</t>
  </si>
  <si>
    <t>CXV-2x10 (2x7/1.35) - 0.6/1kV</t>
  </si>
  <si>
    <t>CXV-2x16 - 0.6/1kV</t>
  </si>
  <si>
    <t>CXV-2x25 - 0.6/1kV</t>
  </si>
  <si>
    <t>CXV-2x35 - 0.6/1kV</t>
  </si>
  <si>
    <t>CXV-2x50 - 0.6/1kV</t>
  </si>
  <si>
    <t>CXV-2x70 - 0.6/1kV</t>
  </si>
  <si>
    <t>CXV-2x95 - 0.6/1kV</t>
  </si>
  <si>
    <t>CXV-2x120 - 0.6/1kV</t>
  </si>
  <si>
    <t>CXV-2x150 - 0.6/1kV</t>
  </si>
  <si>
    <t>CXV-2x185 - 0.6/1kV</t>
  </si>
  <si>
    <t>CXV-2x240 - 0.6/1kV</t>
  </si>
  <si>
    <t>Cáp điện lực hạ thế CXV - 0.6/1kV - TCVN 5935 (3 lõi, ruột đồng, cách điện XLPE, vỏ bọc PVC)</t>
  </si>
  <si>
    <t>CXV-3x1 (3x7/0.42) - 0.6/1kV</t>
  </si>
  <si>
    <t>CXV-3x1.5 (3x7/0.52) - 0.6/1kV</t>
  </si>
  <si>
    <t>CXV-3x2.5 (3x7/0.67) - 0.6/1kV</t>
  </si>
  <si>
    <t>CXV-3x4 (3x7/0.85) - 0.6/1kV</t>
  </si>
  <si>
    <t>CXV-3x6 (3x7/1.04) - 0.6/1kV</t>
  </si>
  <si>
    <t>CXV-3x10 (3x7/1.35) - 0.6/1kV</t>
  </si>
  <si>
    <t>CXV-3x16 - 0.6/1kV</t>
  </si>
  <si>
    <t>CXV-3x25 - 0.6/1kV</t>
  </si>
  <si>
    <t>CXV-3x35 - 0.6/1kV</t>
  </si>
  <si>
    <t>CXV-3x50 - 0.6/1kV</t>
  </si>
  <si>
    <t>CXV-3x70 - 0.6/1kV</t>
  </si>
  <si>
    <t>CXV-3x95 - 0.6/1kV</t>
  </si>
  <si>
    <t>CXV-3x120 - 0.6/1kV</t>
  </si>
  <si>
    <t>CXV-3x150 - 0.6/1kV</t>
  </si>
  <si>
    <t>CXV-3x185 - 0.6/1kV</t>
  </si>
  <si>
    <t>CXV-3x240 - 0.6/1kV</t>
  </si>
  <si>
    <t>Cáp điện lực hạ thế CXV - 0.6/1kV - TCVN 5935 (4 lõi, ruột đồng, cách điện XLPE, vỏ bọc PVC)</t>
  </si>
  <si>
    <t>CXV-4x1 (4x7/0.42) - 0.6/1kV</t>
  </si>
  <si>
    <t>CXV-4x1.5 (4x7/0.52) - 0.6/1kV</t>
  </si>
  <si>
    <t>CXV-4x2.5 (4x7/0.67) - 0.6/1kV</t>
  </si>
  <si>
    <t>CXV-4x4 (4x7/0.85) - 0.6/1kV</t>
  </si>
  <si>
    <t>CXV-4x6 (4x7/1.04) - 0.6/1kV</t>
  </si>
  <si>
    <t>CXV-4x10 (4x7/1.35) - 0.6/1kV</t>
  </si>
  <si>
    <t>CXV-4x16 - 0.6/1kV</t>
  </si>
  <si>
    <t>CXV-4x25 - 0.6/1kV</t>
  </si>
  <si>
    <t>CXV-4x35 - 0.6/1kV</t>
  </si>
  <si>
    <t>CXV-4x50 - 0.6/1kV</t>
  </si>
  <si>
    <t>CXV-4x70 - 0.6/1kV</t>
  </si>
  <si>
    <t>CXV-4x95 - 0.6/1kV</t>
  </si>
  <si>
    <t>CXV-4x120 - 0.6/1kV</t>
  </si>
  <si>
    <t>CXV-4x150 - 0.6/1kV</t>
  </si>
  <si>
    <t>CXV-4x185 - 0.6/1kV</t>
  </si>
  <si>
    <t>CXV-4x240 - 0.6/1kV</t>
  </si>
  <si>
    <t>Cáp điện lực hạ thế CXV - 600V - JIS C3605:2002  (1 lõi, ruột đồng, cách điện XLPE, vỏ bọc PVC)</t>
  </si>
  <si>
    <t>CXV-2 - 600V</t>
  </si>
  <si>
    <t>CXV-3.5 - 600V</t>
  </si>
  <si>
    <t>CXV-5.5 - 600V</t>
  </si>
  <si>
    <t>CXV-8 - 600V</t>
  </si>
  <si>
    <t>CXV-14 - 600V</t>
  </si>
  <si>
    <t>CXV-22 - 600V</t>
  </si>
  <si>
    <t>CXV-38 - 600V</t>
  </si>
  <si>
    <t>CXV-60 - 600V</t>
  </si>
  <si>
    <t>CXV-100 - 600V</t>
  </si>
  <si>
    <t>CXV-200 - 600V</t>
  </si>
  <si>
    <t>CXV-250 - 600V</t>
  </si>
  <si>
    <t>CXV-325 - 600V</t>
  </si>
  <si>
    <t>Cáp điện lực hạ thế CXV - 600V - JIS C3605:2002  (2 lõi, ruột đồng, cách điện XLPE, vỏ bọc PVC)</t>
  </si>
  <si>
    <t>CXV-2x2 - 600V</t>
  </si>
  <si>
    <t>CXV-2x3.5 - 600V</t>
  </si>
  <si>
    <t>CXV-2x5.5 - 600V</t>
  </si>
  <si>
    <t>CXV-2x8 - 600V</t>
  </si>
  <si>
    <t>CXV-2x14 - 600V</t>
  </si>
  <si>
    <t>CXV-2x22 - 600V</t>
  </si>
  <si>
    <t>CXV-2x38 - 600V</t>
  </si>
  <si>
    <t>CXV-2x60 - 600V</t>
  </si>
  <si>
    <t>CXV-2x100 - 600V</t>
  </si>
  <si>
    <t>CXV-2x200 - 600V</t>
  </si>
  <si>
    <t>CXV-2x250 - 600V</t>
  </si>
  <si>
    <t>Cáp điện lực hạ thế CXV - 600V - JIS C3605:2002  (3 lõi, ruột đồng, cách điện XLPE, vỏ bọc PVC)</t>
  </si>
  <si>
    <t>CXV-3x2 - 600V</t>
  </si>
  <si>
    <t>CXV-3x3.5 - 600V</t>
  </si>
  <si>
    <t>CXV-3x5.5 - 600V</t>
  </si>
  <si>
    <t>CXV-3x8 - 600V</t>
  </si>
  <si>
    <t>CXV-3x14 - 600V</t>
  </si>
  <si>
    <t>CXV-3x22 - 600V</t>
  </si>
  <si>
    <t>CXV-3x38 - 600V</t>
  </si>
  <si>
    <t>CXV-3x60 - 600V</t>
  </si>
  <si>
    <t>CXV-3x100 - 600V</t>
  </si>
  <si>
    <t>CXV-3x200 - 600V</t>
  </si>
  <si>
    <t>CXV-3x250 - 600V</t>
  </si>
  <si>
    <t>Cáp điện lực hạ thế CXV - 600V - JIS C3605:2002  (4 lõi, ruột đồng, cách điện XLPE, vỏ bọc PVC)</t>
  </si>
  <si>
    <t>CXV-4x2 - 600V</t>
  </si>
  <si>
    <t>CXV-4x3.5 - 600V</t>
  </si>
  <si>
    <t>CXV-4x5.5 - 600V</t>
  </si>
  <si>
    <t>CXV-4x8 - 600V</t>
  </si>
  <si>
    <t>CXV-4x14 - 600V</t>
  </si>
  <si>
    <t>CXV-4x22 - 600V</t>
  </si>
  <si>
    <t>CXV-4x38 - 600V</t>
  </si>
  <si>
    <t>CXV-4x60 - 600V</t>
  </si>
  <si>
    <t>CXV-4x100 - 600V</t>
  </si>
  <si>
    <t>CXV-4x200 - 600V</t>
  </si>
  <si>
    <t>CXV-4x250 - 600V</t>
  </si>
  <si>
    <t>Cáp điện lực hạ thế CXV - 0.6/1kV - TCVN 5935 (3 lõi pha +1 lõi trung tính, ruột đồng, cách điện XLPE, vỏ bọc PVC)</t>
  </si>
  <si>
    <t>CXV-3x2.5+1x1.5 (3x7/0.67+1x7/0.52) - 0.6/1kV</t>
  </si>
  <si>
    <t>CXV-3x4+1x2.5 (3x7/0.85+1x7/0.67) - 0.6/1kV</t>
  </si>
  <si>
    <t>CXV-3x6+1x4 (3x7/1.04+1x7/0.85) - 0.6/1kV</t>
  </si>
  <si>
    <t>CXV-3x10+1x6 (3x7/1.35+1x7/1.04) - 0.6/1kV</t>
  </si>
  <si>
    <t>CXV-3x16+1x10 (3x7/1.7+1x7/1.35) - 0.6/1kV</t>
  </si>
  <si>
    <t>CXV-3x25+1x16 - 0.6/1kV</t>
  </si>
  <si>
    <t>CXV-3x35+1x16 - 0.6/1kV</t>
  </si>
  <si>
    <t>CXV-3x35+1x25 - 0.6/1kV</t>
  </si>
  <si>
    <t>CXV-3x50+1x25 - 0.6/1kV</t>
  </si>
  <si>
    <t>CXV-3x50+1x35 - 0.6/1kV</t>
  </si>
  <si>
    <t>CXV-3x70+1x35 - 0.6/1kV</t>
  </si>
  <si>
    <t>CXV-3x70+1x50 - 0.6/1kV</t>
  </si>
  <si>
    <t>CXV-3x95+1x50 - 0.6/1kV</t>
  </si>
  <si>
    <t>CXV-3x95+1x70 - 0.6/1kV</t>
  </si>
  <si>
    <t>CXV-3x120+1x70 - 0.6/1kV</t>
  </si>
  <si>
    <t>CXV-3x120+1x95 - 0.6/1kV</t>
  </si>
  <si>
    <t>CXV-3x150+1x70 - 0.6/1kV</t>
  </si>
  <si>
    <t>CXV-3x150+1x95 - 0.6/1kV</t>
  </si>
  <si>
    <t>CXV-3x185+1x95 - 0.6/1kV</t>
  </si>
  <si>
    <t>CXV-3x185+1x120 - 0.6/1kV</t>
  </si>
  <si>
    <t>CXV-3x240+1x120 - 0.6/1kV</t>
  </si>
  <si>
    <t>CXV-3x240+1x150 - 0.6/1kV</t>
  </si>
  <si>
    <t>CXV-3x240+1x185 - 0.6/1kV</t>
  </si>
  <si>
    <t>Cáp điện lực hạ thế có giáp bảo vệ CXV/ DATA - 0.6/1kV - TCVN 5935 (1 lõi, ruột đồng, cách điện XLPE, giáp băng nhôm bảo vệ, vỏ bọc PVC)</t>
  </si>
  <si>
    <t>CXV/DATA-25 - 0.6/1kV</t>
  </si>
  <si>
    <t>CXV/DATA-35 - 0.6/1kV</t>
  </si>
  <si>
    <t>CXV/DATA-50 - 0.6/1kV</t>
  </si>
  <si>
    <t>CXV/DATA-70 - 0.6/1kV</t>
  </si>
  <si>
    <t>CXV/DATA-95 - 0.6/1kV</t>
  </si>
  <si>
    <t>CXV/DATA-120 - 0.6/1kV</t>
  </si>
  <si>
    <t>CXV/DATA-150 - 0.6/1kV</t>
  </si>
  <si>
    <t>CXV/DATA-185 - 0.6/1kV</t>
  </si>
  <si>
    <t>CXV/DATA-240 - 0.6/1kV</t>
  </si>
  <si>
    <t>CXV/DATA-300 - 0.6/1kV</t>
  </si>
  <si>
    <t>CXV/DATA-400 - 0.6/1kV</t>
  </si>
  <si>
    <t>Cáp điện lực hạ thế có giáp bảo vệ CXV/ DSTA - 0.6/1kV - TCVN 5935 (2 lõi, ruột đồng, cách điện XLPE,  giáp băng thép bảo vệ, vỏ bọc PVC)</t>
  </si>
  <si>
    <t>CXV/DSTA-2x4 (2x7/0.85) - 0.6/1kV</t>
  </si>
  <si>
    <t>CXV/DSTA-2x6 (2x7/1.04) - 0.6/1kV</t>
  </si>
  <si>
    <t>CXV/DSTA-2x10 (2x7/1.35) - 0.6/1kV</t>
  </si>
  <si>
    <t>CXV/DSTA-2x16 - 0.6/1kV</t>
  </si>
  <si>
    <t>CXV/DSTA-2x25 - 0.6/1kV</t>
  </si>
  <si>
    <t>CXV/DSTA-2x35 - 0.6/1kV</t>
  </si>
  <si>
    <t>CXV/DSTA-2x50 - 0.6/1kV</t>
  </si>
  <si>
    <t>CXV/DSTA-2x70 - 0.6/1kV</t>
  </si>
  <si>
    <t>CXV/DSTA-2x95 - 0.6/1kV</t>
  </si>
  <si>
    <t>CXV/DSTA-2x120 - 0.6/1kV</t>
  </si>
  <si>
    <t>CXV/DSTA-2x150 - 0.6/1kV</t>
  </si>
  <si>
    <t>CXV/DSTA-2x185 - 0.6/1kV</t>
  </si>
  <si>
    <t>CXV/DSTA-2x240 - 0.6/1kV</t>
  </si>
  <si>
    <t>Cáp điện lực hạ thế có giáp bảo vệ CXV/ DSTA - 0.6/1kV - TCVN 5935 (3 lõi, ruột đồng, cách điện XLPE, giáp băng thép bảo vệ, vỏ bọc PVC)</t>
  </si>
  <si>
    <t>CXV/DSTA-3x4 (3x7/0.85) - 0.6/1kV</t>
  </si>
  <si>
    <t>CXV/DSTA-3x6 (3x7/1.04) - 0.6/1kV</t>
  </si>
  <si>
    <t>CXV/DSTA-3x10 (3x7/1.35) - 0.6/1kV</t>
  </si>
  <si>
    <t>CXV/DSTA-3x16 - 0.6/1kV</t>
  </si>
  <si>
    <t>CXV/DSTA-3x25 - 0.6/1kV</t>
  </si>
  <si>
    <t>CXV/DSTA-3x35 - 0.6/1kV</t>
  </si>
  <si>
    <t>CXV/DSTA-3x50 - 0.6/1kV</t>
  </si>
  <si>
    <t>CXV/DSTA-3x70 - 0.6/1kV</t>
  </si>
  <si>
    <t>CXV/DSTA-3x95 - 0.6/1kV</t>
  </si>
  <si>
    <t>CXV/DSTA-3x120 - 0.6/1kV</t>
  </si>
  <si>
    <t>CXV/DSTA-3x150 - 0.6/1kV</t>
  </si>
  <si>
    <t>CXV/DSTA-3x185 - 0.6/1kV</t>
  </si>
  <si>
    <t>CXV/DSTA-3x240 - 0.6/1kV</t>
  </si>
  <si>
    <t>Cáp điện lực hạ thế có giáp bảo vệ CXV/ DSTA- 0.6/1kV - TCVN 5935 (4 lõi, ruột đồng, cách điện XLPE, giáp băng thép bảo vệ, vỏ bọc PVC)</t>
  </si>
  <si>
    <t>CXV/DSTA-4x4 (4x7/0.85) - 0.6/1kV</t>
  </si>
  <si>
    <t>CXV/DSTA-4x6 (4x7/1.04) - 0.6/1kV</t>
  </si>
  <si>
    <t>CXV/DSTA-4x10 (4x7/1.35) - 0.6/1kV</t>
  </si>
  <si>
    <t>CXV/DSTA-4x16 - 0.6/1kV</t>
  </si>
  <si>
    <t>CXV/DSTA-4x25 - 0.6/1kV</t>
  </si>
  <si>
    <t>CXV/DSTA-4x35 - 0.6/1kV</t>
  </si>
  <si>
    <t>CXV/DSTA-4x50 - 0.6/1kV</t>
  </si>
  <si>
    <t>CXV/DSTA-4x70 - 0.6/1kV</t>
  </si>
  <si>
    <t>CXV/DSTA-4x95 - 0.6/1kV</t>
  </si>
  <si>
    <t>CXV/DSTA-4x120 - 0.6/1kV</t>
  </si>
  <si>
    <t>CXV/DSTA-4x150 - 0.6/1kV</t>
  </si>
  <si>
    <t>CXV/DSTA-4x185 - 0.6/1kV</t>
  </si>
  <si>
    <t>CXV/DSTA-4x240 - 0.6/1kV</t>
  </si>
  <si>
    <t>Cáp điện lực hạ thế có giáp bảo vệ CXV/ DSTA - 0.6/1kV - TCVN 5935 (3 lõi pha + 1 lõi trung tính, ruột đồng, cách điện XLPE, giáp băng thép bảo vệ, vỏ bọc PVC)</t>
  </si>
  <si>
    <t>CXV/DSTA-3x4+1x2.5 (3x7/0.85+1x7/0.67) - 0.6/1kV</t>
  </si>
  <si>
    <t>CXV/DSTA-3x6+1x4 (3x7/1.04+1x7/0.85) - 0.6/1kV</t>
  </si>
  <si>
    <t>CXV/DSTA-3x10+1x6 (3x7/1.35+1x7/1.04) - 0.6/1kV</t>
  </si>
  <si>
    <t>CXV/DSTA-3x16+1x10 (3x7/1.7+1x7/1.35) - 0.6/1kV</t>
  </si>
  <si>
    <t>CXV/DSTA-3x25+1x16 - 0.6/1kV</t>
  </si>
  <si>
    <t>CXV/DSTA-3x35+1x16 - 0.6/1kV</t>
  </si>
  <si>
    <t>CXV/DSTA-3x35+1x25 - 0.6/1kV</t>
  </si>
  <si>
    <t>CXV/DSTA-3x50+1x25 - 0.6/1kV</t>
  </si>
  <si>
    <t>CXV/DSTA-3x50+1x35 - 0.6/1kV</t>
  </si>
  <si>
    <t>CXV/DSTA-3x70+1x35 - 0.6/1kV</t>
  </si>
  <si>
    <t>CXV/DSTA-3x70+1x50 - 0.6/1kV</t>
  </si>
  <si>
    <t>CXV/DSTA-3x95+1x50 - 0.6/1kV</t>
  </si>
  <si>
    <t>CXV/DSTA-3x95+1x70 - 0.6/1kV</t>
  </si>
  <si>
    <t>CXV/DSTA-3x120+1x70 - 0.6/1kV</t>
  </si>
  <si>
    <t>CXV/DSTA-3x120+1x95 - 0.6/1kV</t>
  </si>
  <si>
    <t>CXV/DSTA-3x150+1x70 - 0.6/1kV</t>
  </si>
  <si>
    <t>CXV/DSTA-3x150+1x95 - 0.6/1kV</t>
  </si>
  <si>
    <t>CXV/DSTA-3x185+1x95 - 0.6/1kV</t>
  </si>
  <si>
    <t>CXV/DSTA-3x185+1x120 - 0.6/1kV</t>
  </si>
  <si>
    <t>CXV/DSTA-3x240+1x120 - 0.6/1kV</t>
  </si>
  <si>
    <t>CXV/DSTA-3x240+1x150 - 0.6/1kV</t>
  </si>
  <si>
    <t>CXV/DSTA-3x240+1x185 - 0.6/1kV</t>
  </si>
  <si>
    <t>Cáp điện lực hạ thế chống cháy CV/ FR - 0.6/1kV - TCVN 5935/ IEC60331-21, IEC60332-3 CAT C ,BS 6387 CAT C  (1 lõi ruột, đồng, cách điện PVC-FR)</t>
  </si>
  <si>
    <t>CV/FR-1 - 0.6/1kV</t>
  </si>
  <si>
    <t>CV/FR-1.5 - 0.6/1kV</t>
  </si>
  <si>
    <t>CV/FR-2.5 - 0.6/1kV</t>
  </si>
  <si>
    <t>CV/FR-4 - 0.6/1kV</t>
  </si>
  <si>
    <t>CV/FR-6 - 0.6/1kV</t>
  </si>
  <si>
    <t>CV/FR-10 - 0.6/1kV</t>
  </si>
  <si>
    <t>CV/FR-16 - 0.6/1kV</t>
  </si>
  <si>
    <t>CV/FR-25 - 0.6/1kV</t>
  </si>
  <si>
    <t>CV/FR-35 - 0.6/1kV</t>
  </si>
  <si>
    <t>CV/FR-50 - 0.6/1kV</t>
  </si>
  <si>
    <t>CV/FR-70 - 0.6/1kV</t>
  </si>
  <si>
    <t>CV/FR-95 - 0.6/1kV</t>
  </si>
  <si>
    <t>CV/FR-120 - 0.6/1kV</t>
  </si>
  <si>
    <t>CV/FR-150 - 0.6/1kV</t>
  </si>
  <si>
    <t>CV/FR-185 - 0.6/1kV</t>
  </si>
  <si>
    <t>CV/FR-240 - 0.6/1kV</t>
  </si>
  <si>
    <t>CV/FR-300 - 0.6/1kV</t>
  </si>
  <si>
    <t>CV/FR-400 - 0.6/1kV</t>
  </si>
  <si>
    <t>Cáp điện lực hạ thế chống cháy CXV/ FR - 0.6/1kV - TCVN 5935/ IEC60502-1, IEC60332-3 CAT C, BS 6387 CAT C  (1 lõi, ruột đồng, cách điện XLPE, vỏ bọc PVC-FR)</t>
  </si>
  <si>
    <t>CXV/FR-1 - 0.6/1kV</t>
  </si>
  <si>
    <t>CXV/FR-1.5 - 0.6/1kV</t>
  </si>
  <si>
    <t>CXV/FR-2.5 - 0.6/1kV</t>
  </si>
  <si>
    <t>CXV/FR-4 - 0.6/1kV</t>
  </si>
  <si>
    <t>CXV/FR-6 - 0.6/1kV</t>
  </si>
  <si>
    <t>CXV/FR-10 - 0.6/1kV</t>
  </si>
  <si>
    <t>CXV/FR-16 - 0.6/1kV</t>
  </si>
  <si>
    <t>CXV/FR-25 - 0.6/1kV</t>
  </si>
  <si>
    <t>CXV/FR-35 - 0.6/1kV</t>
  </si>
  <si>
    <t>CXV/FR-50 - 0.6/1kV</t>
  </si>
  <si>
    <t>CXV/FR-70 - 0.6/1kV</t>
  </si>
  <si>
    <t>CXV/FR-95 - 0.6/1kV</t>
  </si>
  <si>
    <t xml:space="preserve">  E. VẬT LIỆU, THIẾT BỊ ĐIỆN</t>
  </si>
  <si>
    <t>JIS C3307</t>
  </si>
  <si>
    <t>I. CÔNG TY CỔ PHẦN DÂY CÁP ĐIỆN DAPHACO</t>
  </si>
  <si>
    <t xml:space="preserve">  D. CÁT, ĐÁ, ĐẤT CÁC LOẠI</t>
  </si>
  <si>
    <t>5.4</t>
  </si>
  <si>
    <t>7.7</t>
  </si>
  <si>
    <t>7.8</t>
  </si>
  <si>
    <t>7.9</t>
  </si>
  <si>
    <t>7.10</t>
  </si>
  <si>
    <t>7.11</t>
  </si>
  <si>
    <t>7.12</t>
  </si>
  <si>
    <t>9.3</t>
  </si>
  <si>
    <t>9.4</t>
  </si>
  <si>
    <t>9.5</t>
  </si>
  <si>
    <t>10.1</t>
  </si>
  <si>
    <t>10.2</t>
  </si>
  <si>
    <t>10.3</t>
  </si>
  <si>
    <t>10.4</t>
  </si>
  <si>
    <t>10.5</t>
  </si>
  <si>
    <t>10.6</t>
  </si>
  <si>
    <t>11.1</t>
  </si>
  <si>
    <t>12.1</t>
  </si>
  <si>
    <t>12.2</t>
  </si>
  <si>
    <t>12.3</t>
  </si>
  <si>
    <t>12.4</t>
  </si>
  <si>
    <t>13.1</t>
  </si>
  <si>
    <t>13.2</t>
  </si>
  <si>
    <t>13.3</t>
  </si>
  <si>
    <t>13.4</t>
  </si>
  <si>
    <t>13.5</t>
  </si>
  <si>
    <t>13.6</t>
  </si>
  <si>
    <t>14.1</t>
  </si>
  <si>
    <t>15.1</t>
  </si>
  <si>
    <t>15.2</t>
  </si>
  <si>
    <t>15.3</t>
  </si>
  <si>
    <t>15.4</t>
  </si>
  <si>
    <t>16.1</t>
  </si>
  <si>
    <t>16.2</t>
  </si>
  <si>
    <t>16.3</t>
  </si>
  <si>
    <t>16.4</t>
  </si>
  <si>
    <t>16.5</t>
  </si>
  <si>
    <t>16.6</t>
  </si>
  <si>
    <t>17.1</t>
  </si>
  <si>
    <t>18.1</t>
  </si>
  <si>
    <t>18.2</t>
  </si>
  <si>
    <t>18.3</t>
  </si>
  <si>
    <t>18.4</t>
  </si>
  <si>
    <t>19.1</t>
  </si>
  <si>
    <t>19.2</t>
  </si>
  <si>
    <t>19.3</t>
  </si>
  <si>
    <t>19.4</t>
  </si>
  <si>
    <t>19.5</t>
  </si>
  <si>
    <t>19.6</t>
  </si>
  <si>
    <t>19.7</t>
  </si>
  <si>
    <t>19.8</t>
  </si>
  <si>
    <t>19.9</t>
  </si>
  <si>
    <t>20.1</t>
  </si>
  <si>
    <t>20.2</t>
  </si>
  <si>
    <t>20.3</t>
  </si>
  <si>
    <t>20.4</t>
  </si>
  <si>
    <t>20.5</t>
  </si>
  <si>
    <t>20.6</t>
  </si>
  <si>
    <t>20.7</t>
  </si>
  <si>
    <t>20.8</t>
  </si>
  <si>
    <t>20.9</t>
  </si>
  <si>
    <t>20.10</t>
  </si>
  <si>
    <t>20.11</t>
  </si>
  <si>
    <t>20.12</t>
  </si>
  <si>
    <t>20.13</t>
  </si>
  <si>
    <t>20.14</t>
  </si>
  <si>
    <t>20.15</t>
  </si>
  <si>
    <t>20.16</t>
  </si>
  <si>
    <t>20.17</t>
  </si>
  <si>
    <t>20.18</t>
  </si>
  <si>
    <t>21.1</t>
  </si>
  <si>
    <t>21.2</t>
  </si>
  <si>
    <t>21.3</t>
  </si>
  <si>
    <t>21.4</t>
  </si>
  <si>
    <t>21.5</t>
  </si>
  <si>
    <t>21.6</t>
  </si>
  <si>
    <t>21.7</t>
  </si>
  <si>
    <t>21.8</t>
  </si>
  <si>
    <t>22.1</t>
  </si>
  <si>
    <t>22.2</t>
  </si>
  <si>
    <t>22.3</t>
  </si>
  <si>
    <t>22.4</t>
  </si>
  <si>
    <t>22.5</t>
  </si>
  <si>
    <t>23.1</t>
  </si>
  <si>
    <t>23.2</t>
  </si>
  <si>
    <t>23.3</t>
  </si>
  <si>
    <t>24.1</t>
  </si>
  <si>
    <t>24.2</t>
  </si>
  <si>
    <t>24.3</t>
  </si>
  <si>
    <t>24.4</t>
  </si>
  <si>
    <t>24.5</t>
  </si>
  <si>
    <t>24.6</t>
  </si>
  <si>
    <t>24.7</t>
  </si>
  <si>
    <t>24.8</t>
  </si>
  <si>
    <t>24.9</t>
  </si>
  <si>
    <t>24.10</t>
  </si>
  <si>
    <t>24.11</t>
  </si>
  <si>
    <t>24.12</t>
  </si>
  <si>
    <t>24.13</t>
  </si>
  <si>
    <t>24.14</t>
  </si>
  <si>
    <t>24.15</t>
  </si>
  <si>
    <t>24.16</t>
  </si>
  <si>
    <t>24.17</t>
  </si>
  <si>
    <t>24.18</t>
  </si>
  <si>
    <t>25.1</t>
  </si>
  <si>
    <t>25.2</t>
  </si>
  <si>
    <t>25.3</t>
  </si>
  <si>
    <t>25.4</t>
  </si>
  <si>
    <t>26.1</t>
  </si>
  <si>
    <t>26.2</t>
  </si>
  <si>
    <t>26.3</t>
  </si>
  <si>
    <t>26.4</t>
  </si>
  <si>
    <t>26.5</t>
  </si>
  <si>
    <t>26.6</t>
  </si>
  <si>
    <t>26.7</t>
  </si>
  <si>
    <t>26.8</t>
  </si>
  <si>
    <t>26.9</t>
  </si>
  <si>
    <t>26.10</t>
  </si>
  <si>
    <t>26.11</t>
  </si>
  <si>
    <t>27.1</t>
  </si>
  <si>
    <t>27.2</t>
  </si>
  <si>
    <t>27.3</t>
  </si>
  <si>
    <t>27.4</t>
  </si>
  <si>
    <t>28.1</t>
  </si>
  <si>
    <t>28.2</t>
  </si>
  <si>
    <t>28.3</t>
  </si>
  <si>
    <t>28.4</t>
  </si>
  <si>
    <t>28.5</t>
  </si>
  <si>
    <t>28.6</t>
  </si>
  <si>
    <t>28.7</t>
  </si>
  <si>
    <t>28.8</t>
  </si>
  <si>
    <t>28.9</t>
  </si>
  <si>
    <t>28.10</t>
  </si>
  <si>
    <t>28.11</t>
  </si>
  <si>
    <t>29.1</t>
  </si>
  <si>
    <t>29.2</t>
  </si>
  <si>
    <t>29.3</t>
  </si>
  <si>
    <t>29.4</t>
  </si>
  <si>
    <t>30.1</t>
  </si>
  <si>
    <t>30.2</t>
  </si>
  <si>
    <t>30.3</t>
  </si>
  <si>
    <t>30.4</t>
  </si>
  <si>
    <t>30.5</t>
  </si>
  <si>
    <t>30.6</t>
  </si>
  <si>
    <t>30.7</t>
  </si>
  <si>
    <t>30.8</t>
  </si>
  <si>
    <t>30.9</t>
  </si>
  <si>
    <t>30.10</t>
  </si>
  <si>
    <t>30.11</t>
  </si>
  <si>
    <t>31.1</t>
  </si>
  <si>
    <t>31.2</t>
  </si>
  <si>
    <t>31.3</t>
  </si>
  <si>
    <t>31.4</t>
  </si>
  <si>
    <t>31.5</t>
  </si>
  <si>
    <t>31.6</t>
  </si>
  <si>
    <t>31.7</t>
  </si>
  <si>
    <t>31.8</t>
  </si>
  <si>
    <t>31.9</t>
  </si>
  <si>
    <t>31.10</t>
  </si>
  <si>
    <t>31.11</t>
  </si>
  <si>
    <t>31.12</t>
  </si>
  <si>
    <t>32.1</t>
  </si>
  <si>
    <t>32.2</t>
  </si>
  <si>
    <t>32.3</t>
  </si>
  <si>
    <t>32.4</t>
  </si>
  <si>
    <t>32.5</t>
  </si>
  <si>
    <t>32.6</t>
  </si>
  <si>
    <t>32.7</t>
  </si>
  <si>
    <t>32.8</t>
  </si>
  <si>
    <t>32.9</t>
  </si>
  <si>
    <t>32.10</t>
  </si>
  <si>
    <t>32.11</t>
  </si>
  <si>
    <t>33.1</t>
  </si>
  <si>
    <t>33.2</t>
  </si>
  <si>
    <t>33.3</t>
  </si>
  <si>
    <t>33.4</t>
  </si>
  <si>
    <t>33.5</t>
  </si>
  <si>
    <t>33.6</t>
  </si>
  <si>
    <t>33.7</t>
  </si>
  <si>
    <t>33.8</t>
  </si>
  <si>
    <t>33.9</t>
  </si>
  <si>
    <t>33.10</t>
  </si>
  <si>
    <t>33.11</t>
  </si>
  <si>
    <t>34.1</t>
  </si>
  <si>
    <t>34.2</t>
  </si>
  <si>
    <t>34.3</t>
  </si>
  <si>
    <t>34.4</t>
  </si>
  <si>
    <t>34.5</t>
  </si>
  <si>
    <t>34.6</t>
  </si>
  <si>
    <t>34.7</t>
  </si>
  <si>
    <t>34.8</t>
  </si>
  <si>
    <t>34.9</t>
  </si>
  <si>
    <t>34.10</t>
  </si>
  <si>
    <t>34.11</t>
  </si>
  <si>
    <t>35.1</t>
  </si>
  <si>
    <t>35.2</t>
  </si>
  <si>
    <t>35.3</t>
  </si>
  <si>
    <t>35.4</t>
  </si>
  <si>
    <t>35.5</t>
  </si>
  <si>
    <t>35.6</t>
  </si>
  <si>
    <t>35.7</t>
  </si>
  <si>
    <t>35.8</t>
  </si>
  <si>
    <t>35.9</t>
  </si>
  <si>
    <t>35.10</t>
  </si>
  <si>
    <t>35.11</t>
  </si>
  <si>
    <t>35.12</t>
  </si>
  <si>
    <t>35.13</t>
  </si>
  <si>
    <t>35.14</t>
  </si>
  <si>
    <t>35.15</t>
  </si>
  <si>
    <t>35.16</t>
  </si>
  <si>
    <t>35.17</t>
  </si>
  <si>
    <t>35.18</t>
  </si>
  <si>
    <t>35.19</t>
  </si>
  <si>
    <t>35.20</t>
  </si>
  <si>
    <t>35.21</t>
  </si>
  <si>
    <t>35.22</t>
  </si>
  <si>
    <t>35.23</t>
  </si>
  <si>
    <t>36.1</t>
  </si>
  <si>
    <t>36.2</t>
  </si>
  <si>
    <t>36.3</t>
  </si>
  <si>
    <t>36.4</t>
  </si>
  <si>
    <t>36.5</t>
  </si>
  <si>
    <t>36.6</t>
  </si>
  <si>
    <t>36.7</t>
  </si>
  <si>
    <t>36.8</t>
  </si>
  <si>
    <t>36.9</t>
  </si>
  <si>
    <t>36.10</t>
  </si>
  <si>
    <t>36.11</t>
  </si>
  <si>
    <t>37.1</t>
  </si>
  <si>
    <t>37.2</t>
  </si>
  <si>
    <t>37.3</t>
  </si>
  <si>
    <t>37.4</t>
  </si>
  <si>
    <t>37.5</t>
  </si>
  <si>
    <t>37.6</t>
  </si>
  <si>
    <t>37.7</t>
  </si>
  <si>
    <t>37.8</t>
  </si>
  <si>
    <t>37.9</t>
  </si>
  <si>
    <t>37.10</t>
  </si>
  <si>
    <t>37.11</t>
  </si>
  <si>
    <t>37.12</t>
  </si>
  <si>
    <t>37.13</t>
  </si>
  <si>
    <t>38.1</t>
  </si>
  <si>
    <t>38.2</t>
  </si>
  <si>
    <t>38.3</t>
  </si>
  <si>
    <t>38.4</t>
  </si>
  <si>
    <t>38.5</t>
  </si>
  <si>
    <t>38.6</t>
  </si>
  <si>
    <t>38.7</t>
  </si>
  <si>
    <t>38.8</t>
  </si>
  <si>
    <t>38.9</t>
  </si>
  <si>
    <t>38.10</t>
  </si>
  <si>
    <t>38.11</t>
  </si>
  <si>
    <t>38.12</t>
  </si>
  <si>
    <t>38.13</t>
  </si>
  <si>
    <t>39.1</t>
  </si>
  <si>
    <t>39.2</t>
  </si>
  <si>
    <t>39.3</t>
  </si>
  <si>
    <t>39.4</t>
  </si>
  <si>
    <t>39.5</t>
  </si>
  <si>
    <t>39.6</t>
  </si>
  <si>
    <t>39.7</t>
  </si>
  <si>
    <t>39.8</t>
  </si>
  <si>
    <t>39.9</t>
  </si>
  <si>
    <t>39.10</t>
  </si>
  <si>
    <t>39.11</t>
  </si>
  <si>
    <t>39.12</t>
  </si>
  <si>
    <t>39.13</t>
  </si>
  <si>
    <t>39.14</t>
  </si>
  <si>
    <t>40.1</t>
  </si>
  <si>
    <t>40.2</t>
  </si>
  <si>
    <t>40.3</t>
  </si>
  <si>
    <t>40.4</t>
  </si>
  <si>
    <t>40.5</t>
  </si>
  <si>
    <t>40.6</t>
  </si>
  <si>
    <t>40.7</t>
  </si>
  <si>
    <t>40.8</t>
  </si>
  <si>
    <t>40.9</t>
  </si>
  <si>
    <t>40.10</t>
  </si>
  <si>
    <t>40.11</t>
  </si>
  <si>
    <t>40.12</t>
  </si>
  <si>
    <t>40.13</t>
  </si>
  <si>
    <t>40.14</t>
  </si>
  <si>
    <t>40.15</t>
  </si>
  <si>
    <t>40.16</t>
  </si>
  <si>
    <t>40.17</t>
  </si>
  <si>
    <t>40.18</t>
  </si>
  <si>
    <t>40.19</t>
  </si>
  <si>
    <t>40.20</t>
  </si>
  <si>
    <t>40.21</t>
  </si>
  <si>
    <t>40.22</t>
  </si>
  <si>
    <t>41.2</t>
  </si>
  <si>
    <t>41.3</t>
  </si>
  <si>
    <t>41.4</t>
  </si>
  <si>
    <t>41.5</t>
  </si>
  <si>
    <t>41.6</t>
  </si>
  <si>
    <t>41.7</t>
  </si>
  <si>
    <t>41.8</t>
  </si>
  <si>
    <t>41.9</t>
  </si>
  <si>
    <t>41.10</t>
  </si>
  <si>
    <t>41.11</t>
  </si>
  <si>
    <t>41.12</t>
  </si>
  <si>
    <t>41.13</t>
  </si>
  <si>
    <t>41.14</t>
  </si>
  <si>
    <t>41.15</t>
  </si>
  <si>
    <t>41.16</t>
  </si>
  <si>
    <t>41.17</t>
  </si>
  <si>
    <t>41.18</t>
  </si>
  <si>
    <t>41.19</t>
  </si>
  <si>
    <t>42.1</t>
  </si>
  <si>
    <t>42.2</t>
  </si>
  <si>
    <t>42.3</t>
  </si>
  <si>
    <t>42.4</t>
  </si>
  <si>
    <t>42.5</t>
  </si>
  <si>
    <t>42.6</t>
  </si>
  <si>
    <t>42.7</t>
  </si>
  <si>
    <t>42.8</t>
  </si>
  <si>
    <t>42.9</t>
  </si>
  <si>
    <t>42.10</t>
  </si>
  <si>
    <t>42.11</t>
  </si>
  <si>
    <t>42.12</t>
  </si>
  <si>
    <t>42.13</t>
  </si>
  <si>
    <t>42.14</t>
  </si>
  <si>
    <t>42.15</t>
  </si>
  <si>
    <t>42.16</t>
  </si>
  <si>
    <t>43.1</t>
  </si>
  <si>
    <t>43.2</t>
  </si>
  <si>
    <t>43.3</t>
  </si>
  <si>
    <t>43.4</t>
  </si>
  <si>
    <t>43.5</t>
  </si>
  <si>
    <t>43.6</t>
  </si>
  <si>
    <t>43.7</t>
  </si>
  <si>
    <t>43.8</t>
  </si>
  <si>
    <t>43.9</t>
  </si>
  <si>
    <t>43.10</t>
  </si>
  <si>
    <t>43.11</t>
  </si>
  <si>
    <t>43.12</t>
  </si>
  <si>
    <t>43.13</t>
  </si>
  <si>
    <t>43.14</t>
  </si>
  <si>
    <t>43.15</t>
  </si>
  <si>
    <t>43.16</t>
  </si>
  <si>
    <t>44.1</t>
  </si>
  <si>
    <t>44.2</t>
  </si>
  <si>
    <t>44.3</t>
  </si>
  <si>
    <t>44.4</t>
  </si>
  <si>
    <t>44.5</t>
  </si>
  <si>
    <t>44.6</t>
  </si>
  <si>
    <t>44.7</t>
  </si>
  <si>
    <t>44.8</t>
  </si>
  <si>
    <t>44.9</t>
  </si>
  <si>
    <t>44.10</t>
  </si>
  <si>
    <t>44.11</t>
  </si>
  <si>
    <t>44.12</t>
  </si>
  <si>
    <t>44.13</t>
  </si>
  <si>
    <t>44.14</t>
  </si>
  <si>
    <t>44.15</t>
  </si>
  <si>
    <t>44.16</t>
  </si>
  <si>
    <t>45.1</t>
  </si>
  <si>
    <t>45.2</t>
  </si>
  <si>
    <t>45.3</t>
  </si>
  <si>
    <t>45.4</t>
  </si>
  <si>
    <t>45.5</t>
  </si>
  <si>
    <t>45.6</t>
  </si>
  <si>
    <t>45.7</t>
  </si>
  <si>
    <t>45.8</t>
  </si>
  <si>
    <t>45.9</t>
  </si>
  <si>
    <t>45.10</t>
  </si>
  <si>
    <t>45.11</t>
  </si>
  <si>
    <t>45.12</t>
  </si>
  <si>
    <t>46.1</t>
  </si>
  <si>
    <t>46.2</t>
  </si>
  <si>
    <t>46.3</t>
  </si>
  <si>
    <t>46.4</t>
  </si>
  <si>
    <t>46.5</t>
  </si>
  <si>
    <t>46.6</t>
  </si>
  <si>
    <t>46.7</t>
  </si>
  <si>
    <t>46.8</t>
  </si>
  <si>
    <t>46.9</t>
  </si>
  <si>
    <t>46.10</t>
  </si>
  <si>
    <t>46.11</t>
  </si>
  <si>
    <t>47.1</t>
  </si>
  <si>
    <t>47.2</t>
  </si>
  <si>
    <t>47.3</t>
  </si>
  <si>
    <t>47.4</t>
  </si>
  <si>
    <t>47.5</t>
  </si>
  <si>
    <t>47.6</t>
  </si>
  <si>
    <t>47.7</t>
  </si>
  <si>
    <t>47.8</t>
  </si>
  <si>
    <t>47.9</t>
  </si>
  <si>
    <t>47.10</t>
  </si>
  <si>
    <t>47.11</t>
  </si>
  <si>
    <t>48.2</t>
  </si>
  <si>
    <t>48.1</t>
  </si>
  <si>
    <t>48.3</t>
  </si>
  <si>
    <t>48.4</t>
  </si>
  <si>
    <t>48.5</t>
  </si>
  <si>
    <t>48.6</t>
  </si>
  <si>
    <t>48.7</t>
  </si>
  <si>
    <t>48.8</t>
  </si>
  <si>
    <t>48.9</t>
  </si>
  <si>
    <t>48.10</t>
  </si>
  <si>
    <t>48.11</t>
  </si>
  <si>
    <t>49.1</t>
  </si>
  <si>
    <t>49.2</t>
  </si>
  <si>
    <t>49.3</t>
  </si>
  <si>
    <t>49.4</t>
  </si>
  <si>
    <t>49.5</t>
  </si>
  <si>
    <t>49.6</t>
  </si>
  <si>
    <t>49.7</t>
  </si>
  <si>
    <t>49.8</t>
  </si>
  <si>
    <t>49.9</t>
  </si>
  <si>
    <t>49.10</t>
  </si>
  <si>
    <t>49.11</t>
  </si>
  <si>
    <t>49.12</t>
  </si>
  <si>
    <t>49.13</t>
  </si>
  <si>
    <t>49.14</t>
  </si>
  <si>
    <t>49.15</t>
  </si>
  <si>
    <t>49.16</t>
  </si>
  <si>
    <t>49.17</t>
  </si>
  <si>
    <t>49.18</t>
  </si>
  <si>
    <t>49.19</t>
  </si>
  <si>
    <t>49.20</t>
  </si>
  <si>
    <t>49.21</t>
  </si>
  <si>
    <t>49.22</t>
  </si>
  <si>
    <t>49.23</t>
  </si>
  <si>
    <t>50.1</t>
  </si>
  <si>
    <t>50.2</t>
  </si>
  <si>
    <t>50.3</t>
  </si>
  <si>
    <t>50.4</t>
  </si>
  <si>
    <t>50.5</t>
  </si>
  <si>
    <t>50.6</t>
  </si>
  <si>
    <t>50.7</t>
  </si>
  <si>
    <t>50.8</t>
  </si>
  <si>
    <t>50.9</t>
  </si>
  <si>
    <t>50.10</t>
  </si>
  <si>
    <t>50.11</t>
  </si>
  <si>
    <t>51.1</t>
  </si>
  <si>
    <t>51.2</t>
  </si>
  <si>
    <t>51.3</t>
  </si>
  <si>
    <t>51.4</t>
  </si>
  <si>
    <t>51.5</t>
  </si>
  <si>
    <t>51.6</t>
  </si>
  <si>
    <t>51.7</t>
  </si>
  <si>
    <t>51.8</t>
  </si>
  <si>
    <t>51.9</t>
  </si>
  <si>
    <t>51.10</t>
  </si>
  <si>
    <t>51.11</t>
  </si>
  <si>
    <t>51.12</t>
  </si>
  <si>
    <t>51.13</t>
  </si>
  <si>
    <t>52.1</t>
  </si>
  <si>
    <t>52.2</t>
  </si>
  <si>
    <t>52.3</t>
  </si>
  <si>
    <t>52.4</t>
  </si>
  <si>
    <t>52.5</t>
  </si>
  <si>
    <t>52.6</t>
  </si>
  <si>
    <t>52.7</t>
  </si>
  <si>
    <t>52.8</t>
  </si>
  <si>
    <t>52.9</t>
  </si>
  <si>
    <t>52.10</t>
  </si>
  <si>
    <t>52.11</t>
  </si>
  <si>
    <t>52.12</t>
  </si>
  <si>
    <t>52.13</t>
  </si>
  <si>
    <t>53.1</t>
  </si>
  <si>
    <t>53.2</t>
  </si>
  <si>
    <t>53.3</t>
  </si>
  <si>
    <t>53.4</t>
  </si>
  <si>
    <t>53.5</t>
  </si>
  <si>
    <t>53.6</t>
  </si>
  <si>
    <t>53.7</t>
  </si>
  <si>
    <t>53.8</t>
  </si>
  <si>
    <t>53.9</t>
  </si>
  <si>
    <t>53.10</t>
  </si>
  <si>
    <t>53.11</t>
  </si>
  <si>
    <t>53.12</t>
  </si>
  <si>
    <t>53.13</t>
  </si>
  <si>
    <t>54.1</t>
  </si>
  <si>
    <t>54.2</t>
  </si>
  <si>
    <t>54.3</t>
  </si>
  <si>
    <t>54.4</t>
  </si>
  <si>
    <t>54.5</t>
  </si>
  <si>
    <t>54.6</t>
  </si>
  <si>
    <t>54.7</t>
  </si>
  <si>
    <t>54.8</t>
  </si>
  <si>
    <t>54.9</t>
  </si>
  <si>
    <t>54.10</t>
  </si>
  <si>
    <t>54.11</t>
  </si>
  <si>
    <t>54.12</t>
  </si>
  <si>
    <t>54.13</t>
  </si>
  <si>
    <t>54.14</t>
  </si>
  <si>
    <t>54.15</t>
  </si>
  <si>
    <t>54.16</t>
  </si>
  <si>
    <t>54.17</t>
  </si>
  <si>
    <t>54.18</t>
  </si>
  <si>
    <t>54.19</t>
  </si>
  <si>
    <t>54.20</t>
  </si>
  <si>
    <t>54.21</t>
  </si>
  <si>
    <t>54.22</t>
  </si>
  <si>
    <t>55.1</t>
  </si>
  <si>
    <t>55.2</t>
  </si>
  <si>
    <t>55.3</t>
  </si>
  <si>
    <t>55.4</t>
  </si>
  <si>
    <t>55.5</t>
  </si>
  <si>
    <t>55.6</t>
  </si>
  <si>
    <t>55.7</t>
  </si>
  <si>
    <t>55.8</t>
  </si>
  <si>
    <t>55.9</t>
  </si>
  <si>
    <t>55.10</t>
  </si>
  <si>
    <t>55.11</t>
  </si>
  <si>
    <t>55.12</t>
  </si>
  <si>
    <t>55.13</t>
  </si>
  <si>
    <t>55.14</t>
  </si>
  <si>
    <t>55.15</t>
  </si>
  <si>
    <t>55.16</t>
  </si>
  <si>
    <t>55.17</t>
  </si>
  <si>
    <t>55.18</t>
  </si>
  <si>
    <t>56.1</t>
  </si>
  <si>
    <t>56.2</t>
  </si>
  <si>
    <t>56.3</t>
  </si>
  <si>
    <t>56.4</t>
  </si>
  <si>
    <t>56.5</t>
  </si>
  <si>
    <t>56.6</t>
  </si>
  <si>
    <t>56.7</t>
  </si>
  <si>
    <t>56.8</t>
  </si>
  <si>
    <t>56.9</t>
  </si>
  <si>
    <t>56.10</t>
  </si>
  <si>
    <t>56.11</t>
  </si>
  <si>
    <t>56.12</t>
  </si>
  <si>
    <t xml:space="preserve">
Giá bán trên địa bàn tỉnh Khánh Hòa, giá đã bao gồm thuế VAT</t>
  </si>
  <si>
    <t>TCVN 6610-3</t>
  </si>
  <si>
    <t>JIS C3316</t>
  </si>
  <si>
    <t>Dây điện đơn mềm VCm - 600V - JIS C3316 (ruột đồng, cách điện PVC)</t>
  </si>
  <si>
    <t>AS/NZS 5000.1</t>
  </si>
  <si>
    <t>TCVN 6610 -5</t>
  </si>
  <si>
    <t>TCVN 6610-5</t>
  </si>
  <si>
    <t>Dây điện tròn mềm VVCm - 600V - JIS C3312  (2 lõi, ruột đồng, cách điện PVC, vỏ bọc PVC)</t>
  </si>
  <si>
    <t>JIS C3312</t>
  </si>
  <si>
    <t>TCVN 5935</t>
  </si>
  <si>
    <t>Dây điện tròn mềm VVCm - 600V - JIS C3312  (3 lõi, ruột đồng, cách điện PVC, vỏ bọc PVC)</t>
  </si>
  <si>
    <t>Dây điện tròn mềm VVCm - 600V - JIS C3312  (4 lõi, ruột đồng, cách điện PVC, vỏ bọc PVC)</t>
  </si>
  <si>
    <t>TCVN 6610-4</t>
  </si>
  <si>
    <t>JIS C3342</t>
  </si>
  <si>
    <t>JIS C3605</t>
  </si>
  <si>
    <t xml:space="preserve">TCVN 5935/ IEC60331-21, IEC60332-3 CAT C ,BS 6387 CAT C </t>
  </si>
  <si>
    <t>Đá 1 x 1,6</t>
  </si>
  <si>
    <t>Đá 1 x 1,6 vo</t>
  </si>
  <si>
    <t>Đá 1 x 1,9</t>
  </si>
  <si>
    <t>Đá 1 x 1,9 (vo)</t>
  </si>
  <si>
    <t>Đá 1 x 2</t>
  </si>
  <si>
    <t>Đá 1 x 2 (vo)</t>
  </si>
  <si>
    <t xml:space="preserve">Đá 4 x 6 </t>
  </si>
  <si>
    <t>Đá mi 0,5 x 1</t>
  </si>
  <si>
    <t>Đá mi 0 x0,5</t>
  </si>
  <si>
    <t>Đá cấp phối Dmax 25</t>
  </si>
  <si>
    <t>Đá cấp phối Dmax 37,5</t>
  </si>
  <si>
    <t>Giá bán tại Mỏ Hòn Giốc Mơ trên phương tiện vận chuyển bên mua. Giá bán đã bao gồm thuế GTGT và áp dụng từ ngày 01/02/2024 cho đến khi có thông báo mới</t>
  </si>
  <si>
    <t>II. CÔNG TY TNHH TƯ VẤN THIẾT KẾ XÂY DỰNG ADC</t>
  </si>
  <si>
    <t>II. CHI NHÁNH CÔNG TY CỔ PHẦN BÓNG ĐÈN PHÍCH NƯỚC RẠNG ĐÔNG</t>
  </si>
  <si>
    <t>Đèn năng lượng mặt trời chiếu pha</t>
  </si>
  <si>
    <t>Đèn LED chiếu pha NLMT 200W (Model: CP03.SL.RAD 200W.V2) tấm sola Poly Crystalline rời công suất 20W, Quang thông đèn 1600Lm, pin lưu trữ Lithium LiFeP04 18 Ah, cấp bảo vệ IP66, IK08, có cảm biến chuyển động, LED Hàn Quốc.</t>
  </si>
  <si>
    <t>Bộ</t>
  </si>
  <si>
    <t>TCVN 7722-2-3/IEC 60598-2-3
ISO 9001: 2015
RoHS</t>
  </si>
  <si>
    <t>Đèn LED chiếu pha NLMT 300W (Model: CP03.SL.RAD 300W.V2) tấm sola Poly Crystalline rời công suất 35W, Quang thông đèn 2400Lm, pin lưu trữ Lithium LiFeP04 30 Ah, cấp bảo vệ IP66, IK08, có cảm biến chuyển động, LED Hàn Quốc.</t>
  </si>
  <si>
    <t>Đèn LED chiếu pha NLMT 50W CLC (Model: CP02.SL.RF 50W) tấm sola Poly Crystalline rời công suất 40W, Quang thông đèn 1700Lm, pin lưu trữ Lithium LiFeP04 20 Ah, cấp bảo vệ IP65, LED Samsung.</t>
  </si>
  <si>
    <t>Đèn LED chiếu pha NLMT 70W CLC (Model: CP02.SL.RF 70W) tấm sola Poly Crystalline rời công suất 50W, Quang thông đèn 2000Lm, pin lưu trữ Lithium LiFeP04 30 Ah, cấp bảo vệ IP65, LED Samsung.</t>
  </si>
  <si>
    <t>Đèn LED chiếu pha NLMT 90W CLC (Model: CP02.SL.RF 90W) tấm sola Poly Crystalline rời công suất 55W, Quang thông đèn 1700Lm, pin lưu trữ Lithium LiFeP04 35 Ah, cấp bảo vệ IP65, LED Samsung.</t>
  </si>
  <si>
    <t>Đèn LED chiếu pha NLMT 150W CLC (Model: CP02.SL.RF 150W) tấm sola Poly Crystalline rời công suất 65W, Quang thông đèn 3000Lm, pin lưu trữ Lithium LiFeP04 65 Ah, cấp bảo vệ IP65, LED Samsung.</t>
  </si>
  <si>
    <t>Đèn năng lượng mặt trời chiếu sáng đường 01, 02</t>
  </si>
  <si>
    <t>Đèn LED chiếu sáng đường NLMT 30W (Model: CSD01.SL.RF 30W V2) tấm sola Poly Crystalline rời công suất 65W, Quang thông đèn 3200Lm, pin lưu trữ Lithium LiFeP04 50 Ah, cấp bảo vệ IP65, LED Samsung.</t>
  </si>
  <si>
    <t>Đèn LED chiếu sáng đường NLMT 50W (Model: CSD01.SL.RF 50W V2) tấm sola Poly Crystalline rời công suất 95W, Quang thông đèn 4600Lm, pin lưu trữ Lithium LiFeP04 65 Ah, cấp bảo vệ IP65, LED Samsung.</t>
  </si>
  <si>
    <t>Đèn LED chiếu sáng đường NLMT 70W (Model: CSD02.SL 70W) tấm sola Mono Crystalline rời 18V/100W, Quang thông đèn 8000Lm, pin lưu trữ Lithium LiFeP04 12.8V/43 Ah, cấp bảo vệ IP65, LED Samsung.</t>
  </si>
  <si>
    <t>Đèn LED chiếu sáng đường NLMT 100W (Model: CSD02.SL 100W) tấm sola Mono Crystalline rời 18V/130W, Quang thông đèn 10.500Lm, pin lưu trữ Lithium LiFeP04 12.8V/54 Ah, cấp bảo vệ IP65, LED Samsung.</t>
  </si>
  <si>
    <t>Đèn LED chiếu sáng đường NLMT 120W (Model: CSD02.SL 120W) tấm sola Mono Crystalline rời 18V/170W, Quang thông đèn 12.000Lm, pin lưu trữ Lithium LiFeP04 12.8V/54 Ah, cấp bảo vệ IP65, LED Samsung.</t>
  </si>
  <si>
    <t>Đèn năng lượng mặt trời chiếu sáng đường 08 bộ điều khiển MPPT/PWM bảo vệ quá nhiệt và ngắn mạch đầu ra.</t>
  </si>
  <si>
    <t>Đèn LED chiếu sáng đường NLMT 40W (Model: CSD08.SL 40W.NT) tấm sola Mono Crystalline rời 18V/100W, Quang thông đèn 6000Lm, pin lưu trữ Lithium LiFeP04
12.8V/36 Ah, cấp bảo vệ IP66 IK 08, chip LED LumiLEDS 3030 hiệu suất 170Lm/W.</t>
  </si>
  <si>
    <t>Đèn LED chiếu sáng đường NLMT 60W (Model: CSD08.SL 60W.NT) tấm sola Mono Crystalline rời 18V/160W, Quang thông đèn 9000Lm, pin lưu trữ Lithium LiFeP04
12.8V/60 Ah, cấp bảo vệ IP66 IK 08, chip LED LumiLEDS 3030 hiệu suất 170Lm/W.</t>
  </si>
  <si>
    <t>Đèn LED chiếu sáng đường NLMT 80W (Model: CSD08.SL 80W.NT) tấm sola Mono Crystalline rời 18V/200W, Quang thông đèn 12000Lm, pin lưu trữ Lithium LiFeP04
12.8V/78 Ah, cấp bảo vệ IP66 IK 08, chip LED LumiLEDS 3030 hiệu suất 170Lm/W.</t>
  </si>
  <si>
    <t>ĐÈN LED CHIẾU SÁNG ĐƯỜNG-220 (LED SMT-LumiLED-Philips; Tuổi thọ 50.000h, Bảo hành 5 năm, 5 cấp Dimming, IK10, IP66)</t>
  </si>
  <si>
    <t>Đèn LED chiếu sáng đường 75W (Model: CSD04 75W) Ánh sáng 4000/5000K</t>
  </si>
  <si>
    <t>TCVN 10885-1:2015/IEC 62722-1:2014
TCVN 10885-2-1:2015/IEC 62722-2-2:2014
TCVN 7722-1:2009/IEC 60598-1:2008
TCVN 7722-2-3/IEC 60598-2-3
ISO 9001: 2015
RoHS</t>
  </si>
  <si>
    <t>Đèn LED chiếu sáng đường 80W (Model: CSD04 80W) Ánh sáng 4000/5000K</t>
  </si>
  <si>
    <t>Đèn LED chiếu sáng đường 100W (Model: CSD04 100W) Ánh sáng 4000/5000K</t>
  </si>
  <si>
    <t>Đèn LED chiếu sáng đường 120W (Model: CSD04 120W) Ánh sáng 4000/5000K</t>
  </si>
  <si>
    <t>Đèn LED chiếu sáng đường 150W (Model: CSD04 150W) Ánh sáng 4000/5000K</t>
  </si>
  <si>
    <t>ĐÈN LED CHIẾU SÁNG ĐƯỜNG (LED SMT-LumiLED-Philips; Tuổi thọ 50.000h, Bảo hành 5 năm, 5 cấp Dimming, IK08, IP67, hiệu xuất quang 140Lm/W)</t>
  </si>
  <si>
    <t>Đèn LED chiếu sáng đường 80W (Model: CSD08 80W.H) Ánh sáng 4000/5000K</t>
  </si>
  <si>
    <t>Đèn LED chiếu sáng đường 100W (Model: CSD08 100W.H) Ánh sáng 4000/5000K</t>
  </si>
  <si>
    <t>Đèn LED chiếu sáng đường 120W (Model: CSD08 120W.H) Ánh sáng 4000/5000K</t>
  </si>
  <si>
    <t>Đèn LED chiếu sáng đường 150W (Model: CSD08 150W.H) Ánh sáng 4000/5000K</t>
  </si>
  <si>
    <t>Đèn LED chiếu sáng đường 200W (Model: CSD08 200W.H) Ánh sáng 4000/5000K</t>
  </si>
  <si>
    <t>ĐÈN LED CHIẾU SÁNG ĐƯỜNG (LED SMT-LumiLED-Philips; Tuổi thọ 50.000h, Bảo hành 5 năm, IK08, IP67, hiệu xuất quang 140Lm/W, có đầu kết nối thông minh)</t>
  </si>
  <si>
    <t>Đèn LED chiếu sáng đường 80W (Model: CSD08 80W.H.NEMA) Ánh sáng 4000/5000K</t>
  </si>
  <si>
    <t>Đèn LED chiếu sáng đường 100W (Model: CSD08 100W.NEMA) Ánh sáng 4000/5000K</t>
  </si>
  <si>
    <t>Đèn LED chiếu sáng đường 120W (Model: CSD08 120W.H.NEMA) Ánh sáng 4000/5000K</t>
  </si>
  <si>
    <t>Đèn LED chiếu sáng đường 150W (Model: CSD08 150W.H.NEMA) Ánh sáng 4000/5000K</t>
  </si>
  <si>
    <t>Đèn LED chiếu sáng đường 200W (Model: CSD08 200W.H.NEMA) Ánh sáng 4000/5000K</t>
  </si>
  <si>
    <t>Bộ điều khiển đèn đường (Model: RD-CSD.ĐK01)</t>
  </si>
  <si>
    <t>Bộ điều khiển trung tâm đèn đường (Model: RD-CSD.GW01)</t>
  </si>
  <si>
    <t>TỦ ĐIỀU KHIỂN CHIẾU SÁNG THÔNG MINH</t>
  </si>
  <si>
    <t>Tủ 10A-5KW 2 ngõ ra (TĐKCS IOT 10A)</t>
  </si>
  <si>
    <t>Tủ</t>
  </si>
  <si>
    <t>ISO 9001: 2015
RoHS</t>
  </si>
  <si>
    <t>Tủ 20A-10KW 2 ngõ ra (TĐKCS IOT 20A)</t>
  </si>
  <si>
    <t>Tủ 30A-15KW 4 ngõ ra (TĐKCS IOT 30A)</t>
  </si>
  <si>
    <t>Tủ 40A-20KW 4 ngõ ra (TĐKCS IOT 40A)</t>
  </si>
  <si>
    <t>Tủ 50A-25KW 4 ngõ ra (TĐKCS IOT 50A)</t>
  </si>
  <si>
    <t>Tủ 60A-30KW 4 ngõ ra (TĐKCS IOT 60A)</t>
  </si>
  <si>
    <t>BỘ ĐÈN LED CHIẾU SÁNG LỚP HỌC (BAO GỒM MÁNG+BÓNG LED+CẦN TREO…)</t>
  </si>
  <si>
    <t>Bộ đèn LED chiếu sáng lớp học đơn (Model: T8 TT01 CSLH/20Wx1) ánh sáng 6500K</t>
  </si>
  <si>
    <t>ISO 9001: 2015
RoHS
TCVN 10885-2-1:2015 /  IEC 62776-2-1:2015
TCVN 7722-1:2009/ IEC 60598-1: 2008</t>
  </si>
  <si>
    <t>Bộ đèn LED chiếu sáng lớp học đôi (Model: T8 TT01 CSLH/20Wx2) trắng ánh sáng 6500K</t>
  </si>
  <si>
    <t>Bộ đèn LED chiếu sáng bảng (Model: T8 TT01 CSBA/20Wx1) ánh sáng 6500K</t>
  </si>
  <si>
    <t>Bộ đèn LED chiếu sáng lớp học đơn (Model: T8 CSLH/20Wx1) ánh sáng 6500K</t>
  </si>
  <si>
    <t>Bộ đèn LED chiếu sáng lớp học đôi (Model: T8 CSLH/20Wx2) ánh sáng 6500K</t>
  </si>
  <si>
    <t>Bộ đèn LED chiếu sáng bảng (Model: T8 CSBA/20Wx1) ánh sáng 6500K</t>
  </si>
  <si>
    <t>BỘ ĐÈN LED CHỐNG ẨM (IP 65) (XƯỞNG SẢN XUẤT THỦY HẢI SẢN-KHO LẠNH…)</t>
  </si>
  <si>
    <t>Đèn LED Tube chống ẩm đơn 1m2 (Model: CA01 20Wx1) ánh sáng 6500K</t>
  </si>
  <si>
    <t>Đèn LED Tube chống ẩm đôi 1m2 (Model: CA01L/20Wx2) ánh sáng 6500K</t>
  </si>
  <si>
    <t>Đèn LED Tube chống ẩm đơn 1m2 (Model: TT01 CA01L/20Wx1) ánh sáng 6500K</t>
  </si>
  <si>
    <t>Đèn LED Tube chống ẩm đôi 1m2 (Model: TT01 CA01L/20Wx2) ánh sáng 6500K</t>
  </si>
  <si>
    <t>Bộ đèn LED chống ẩm 1m2(Model: M18 120/36W) ánh sáng 6500K,3000K</t>
  </si>
  <si>
    <t>Bộ đèn LED chống ẩm 1m2 cảm biến chuyển động (Model: M18 120/36W.RAD) ánh sáng 6500K</t>
  </si>
  <si>
    <t>LED HIGHT BAY (NHÀ XƯỞNG-NHÀ THI ĐẤU)</t>
  </si>
  <si>
    <t>Đèn LED HIGH BAY 50W(Model: HB02L 350/50W) ánh sáng 3000/5000/6500K</t>
  </si>
  <si>
    <t>Đèn LED HIGH BAY 70W(Model: HB02L 350/70W) ánh sáng 3000/5000/6500K</t>
  </si>
  <si>
    <t>Đèn LED HIGH BAY 100W(Model: HB02L 430/100W) ánh sáng 3000/5000/6500K</t>
  </si>
  <si>
    <t>Đèn LED HIGH BAY 120W(Model: HB02L 430/120W) ánh sáng 3000/5000/6500K</t>
  </si>
  <si>
    <t>Đèn LED HIGH BAY 150W(Model: HB02L 430/150W) ánh sáng 3000/5000/6500K</t>
  </si>
  <si>
    <t>Đèn LED HIGH BAY 200W(Model: HB02L 500/200W) ánh sáng 3000/5000/6500K</t>
  </si>
  <si>
    <t>LED HIGHT BAY UFO (NHÀ XƯỞNG-KHO LẠNH…)</t>
  </si>
  <si>
    <t>Đèn LED HIGHBAY 100W (Model: HB03 290/100W) ánh sáng 3000/5000/6500K</t>
  </si>
  <si>
    <t>Đèn LED HIGHBAY 120W (Model: HB03 350/120W) ánh sáng 3000/5000/6500K</t>
  </si>
  <si>
    <t>Đèn LED HIGHBAY 150W (Model: HB03 350/150W) ánh sáng 3000/5000/6500K</t>
  </si>
  <si>
    <t>Đèn LED HIGHBAY 200W (Model: HB03 390/200W) ánh sáng 3000/5000/6500K</t>
  </si>
  <si>
    <t>ĐÈN LED CHIẾU PHA (IP65) (CHIẾU SÁNG MẶT NGOÀI, CÂY CẢNH, SÂN BÓNG ĐÁ MINI, SÂN TENNIS…)</t>
  </si>
  <si>
    <t>Đèn LED chiếu pha 10W (Model: CP06 10W)  ánh sáng 3000/6500K</t>
  </si>
  <si>
    <t>Đèn LED chiếu pha 20W (Model: CP06 20W)  ánh sáng 3000/6500K</t>
  </si>
  <si>
    <t>Đèn LED chiếu pha 30W (Model: CP06 30W)  ánh sáng 3000/6500K</t>
  </si>
  <si>
    <t>Đèn LED chiếu pha 50W (Model: CP06 50W)  ánh sáng 3000/6500K</t>
  </si>
  <si>
    <t>Đèn LED chiếu pha 70W (Model: CP06 70W)  ánh sáng 3000/6500K</t>
  </si>
  <si>
    <t>Đèn LED chiếu pha 100W (Model: CP06 100W)  ánh sáng 3000/6500K</t>
  </si>
  <si>
    <t>Đèn LED chiếu pha 150W (Model: CP06 150W)  ánh sáng 3000/6500K</t>
  </si>
  <si>
    <t>Đèn LED chiếu pha 200W (Model: CP06 200W) ánh sáng 3000/6500K</t>
  </si>
  <si>
    <t>Đèn LED chiếu pha 350W (Model: CP09 350W) ánh sáng 3000/6500K</t>
  </si>
  <si>
    <t>ĐÈN LED CHIẾU PHA GÓC CHIẾU 60/90 ĐỘ (IP66,IK08) (CHIẾU SÁNG MẶT NGOÀI, CÂY CẢNH, SÂN BÓNG ĐÁ MINI, SÂN TENNIS…)</t>
  </si>
  <si>
    <t>Đèn LED chiếu pha 100W (Model: CP07 100W) ánh sáng 4000/5000K</t>
  </si>
  <si>
    <t>Đèn LED chiếu pha 150W (Model: CP07 150W) ánh sáng 4000/5000K</t>
  </si>
  <si>
    <t>Đèn LED chiếu pha 200W (Model: CP07 200W) ánh sáng 4000/5000K</t>
  </si>
  <si>
    <t>Đèn LED chiếu pha 250W (Model: CP07 250W) ánh sáng 4000/5000K</t>
  </si>
  <si>
    <t>Đèn LED chiếu pha 400W (Model: CP07 400W) ánh sáng 4000/5000K</t>
  </si>
  <si>
    <t>TẤM LED PANEL (ÂM TRẦN) ánh sáng 3000K/6500K</t>
  </si>
  <si>
    <t>Đèn LED Panel 600x600 40W (Model: P06 60x60/40W) -KPK</t>
  </si>
  <si>
    <t>Đèn LED Panel 300x1200 40W (Model: P06 30x120/40W) -KPK</t>
  </si>
  <si>
    <t>Đèn LED Panel 600x600 40W (Model: P08 60x60/40W) -KPK</t>
  </si>
  <si>
    <t>Đèn LED Panel 300x1200 40W (Model: P08 30x120/40W) -KPK</t>
  </si>
  <si>
    <t>Đèn LED Panel 600x1200 80W (Model: P08 60x120/80W) -KPK</t>
  </si>
  <si>
    <t>Đèn LED Panel 28W (Model: P07 150x1200/28W.PLUS)</t>
  </si>
  <si>
    <t>Đèn LED Panel 28W (Model: P07 300X600/28W.PLUS)</t>
  </si>
  <si>
    <t>Đèn LED Panel 24W (Model: P07 300X300/24W.PLUS)</t>
  </si>
  <si>
    <t>Đèn LED Panel 35W (Model: P07 600X600/35W.URG.PLUS)</t>
  </si>
  <si>
    <t>Đèn LED Panel 48W (Model: P07 600X600/48W.URG.PLUS)</t>
  </si>
  <si>
    <t>Đèn LED Panel 35W (Model: P07 300X1200/35W.URG.PLUS)</t>
  </si>
  <si>
    <t>Đèn LED Panel 48W (Model: P07 300X1200/48W.URG.PLUS)</t>
  </si>
  <si>
    <t>Đèn LED Panel 75W (Model: P07 600X1200/75W.URG.PLUS)</t>
  </si>
  <si>
    <t>Bộ đèn LED chống ẩm 0,6m (Model: M18 60/18W) ánh sáng 6500K, 3000K</t>
  </si>
  <si>
    <t>BẢNG CÔNG BỐ GIÁ VẬT LIỆU XÂY DỰNG THÁNG 02 NĂM 2024
(Kèm theo Công bố số:                 /BGVL-SXD ngày      tháng       năm 2024 của Sở Xây dựng)</t>
  </si>
  <si>
    <t>ĐÈN LED NĂNG LƯỢNG MẶT TRỜI - CHIẾU PHA - CHIẾU SÁNG ĐƯỜNG</t>
  </si>
  <si>
    <t>II. CÔNG TY CP NHÔM VIỆT PHÁP - NHÀ MÁY NHÔM VIỆT PHÁP</t>
  </si>
  <si>
    <t>Cửa, vách kính khung nhôm Hệ Việt Pháp - Nhôm thương hiệu FRANDOOR - FRANALUMI do Công ty CP Nhôm Việt Pháp - Nhà máy Nhôm Việt Pháp sản xuất, phụ kiện đồng bộ của Công ty CP Nhôm Việt Pháp - Nhà máy Nhôm Việt Pháp, kính an toàn hai lớp dày 6.38mm, 8.38mm.</t>
  </si>
  <si>
    <t>Vách kính hệ Việt Pháp 4400, kính an toàn 2 lớp 6,38 mm trắng trong, độ dày khung bao 1.3mm</t>
  </si>
  <si>
    <r>
      <t>M</t>
    </r>
    <r>
      <rPr>
        <vertAlign val="superscript"/>
        <sz val="11"/>
        <color theme="1"/>
        <rFont val="Times New Roman"/>
        <family val="1"/>
      </rPr>
      <t>2</t>
    </r>
  </si>
  <si>
    <t>Thanh nhôm tiêu chuẩn QCVN 16:2019/BXD</t>
  </si>
  <si>
    <r>
      <t>Cửa đi 1 cánh hệ Việt Pháp 4400, kính an toàn 2 lớp 6,38 mm trắng trong, độ dày khung bao và khung cánh 1.3</t>
    </r>
    <r>
      <rPr>
        <sz val="11"/>
        <color theme="1"/>
        <rFont val="Calibri"/>
        <family val="2"/>
      </rPr>
      <t>÷</t>
    </r>
    <r>
      <rPr>
        <sz val="11"/>
        <color theme="1"/>
        <rFont val="Times New Roman"/>
        <family val="1"/>
      </rPr>
      <t>1.4 mm.</t>
    </r>
  </si>
  <si>
    <t>Cửa sổ mở quay, mở hất hệ Việt Pháp 4400 , kính an toàn 2 lớp 6,38 mm trắng trong, độ dày khung bao và khung cánh 1.3÷1.4 mm.</t>
  </si>
  <si>
    <t>Bộ phụ kiện cửa đi mở quay 1 cánh hệ Việt Pháp 4400 đồng bộ thương hiệu Frandoor - Franalumi (gồm: Khóa, Bản lề, Tay gạt)</t>
  </si>
  <si>
    <t>Bộ phụ kiện cửa sổ mở quay, mở hất 1 cánh hệ Việt Pháp 4400 đồng bộ thương hiệu Frandoor - Franalumi (gồm: Khóa, Bản lề, Tay cài)</t>
  </si>
  <si>
    <t>Bộ phụ kiện cửa sổ mở quay, mở hất 2 cánh hệ Việt Pháp 4400 đồng bộ thương hiệu Frandoor - Franalumi (gồm: Khóa, Bản lề, Tay cài)</t>
  </si>
  <si>
    <t>Cửa đi hệ 450 Việt Pháp, kính an toàn 2 lớp 6,38 mm trắng trong, độ dày thanh nhôm khung cánh 1.3÷1.8mm.</t>
  </si>
  <si>
    <t>Bộ phụ kiện cửa mở đi quay 1 cánh hệ Việt Pháp 450 đồng bộ thương hiệu Frandoor - Franalumi 1 cánh (gồm: Khóa, Bản lề, Tay gạt)</t>
  </si>
  <si>
    <t>Bộ phụ kiện cửa mở đi quay đồng bộ thương hiệu Frandoor - Franalumi 2 cánh (gồm: Khóa, Bản lề, Tay gạt)</t>
  </si>
  <si>
    <t>Cửa đi lùa hệ Việt Pháp 2600, kính an toàn 2 lớp 6,38 mm trắng trong, độ dày khung bao và khung cánh 1.3÷1.4 mm.</t>
  </si>
  <si>
    <t>Cửa sổ lùa hệ Việt Pháp 2600, kính an toàn 2 lớp 6,38 mm trắng trong, độ dày thanh nhôm khung cánh 1.3÷1.4 mm.</t>
  </si>
  <si>
    <t>Bộ phụ kiện cửa đi, cừa sổ mở lùa 2 cánh đồng bộ thương hiệu Frandoor - Franalumi 2 cánh (gồm: Bánh xe, chốt khóa, vấu)</t>
  </si>
  <si>
    <t>Bộ phụ kiện cửa đi, cừa sổ mở lùa 4 cánh đồng bộ thương hiệu Frandoor - Franalumi (gồm: Bánh xe, chốt khóa, vấu)</t>
  </si>
  <si>
    <t>Cửa, vách kính khung nhôm Hệ Xingfa - Nhôm thương hiệu FRANDOOR - FRANALUMI do Công ty CP Nhôm Việt Pháp - Nhà máy Nhôm Việt Pháp sản xuất. Phụ kiện đồng bộ tính riêng theo từng loại cửa tương ứng.</t>
  </si>
  <si>
    <t>Vách kính cố định hệ 55 Xingfa, kính an toàn 2 lớp 6,38 mm trắng trong, độ dày thanh nhôm chịu lực 1.4 mm.</t>
  </si>
  <si>
    <t>Cửa đi hệ Xingfa 55, kính an toàn 2 lớp 6,38 mm trắng trong, khung bao và khung cánh dày 2.0mm</t>
  </si>
  <si>
    <t>Bộ phụ kiện cửa đi mở quay 1 cánh (gồm: 3 bản lề, tay nắm và khóa đa điểm).</t>
  </si>
  <si>
    <t>Bộ phụ kiện cửa đi mở quay 2 cánh (gồm: 6 bản lề, tay nắm và khóa đa điểm).</t>
  </si>
  <si>
    <t>Bộ phụ kiện cửa đi mở quay 4 cánh (gồm: 12 bản lề, tay nắm, chốt cửa và khóa đa điểm).</t>
  </si>
  <si>
    <t xml:space="preserve">Cửa sổ mở quay, mở hất, mở trượt lùa hệ Xingfa 55, kính an toàn 2 lớp 6,38 mm trắng trong, khung bao và khung cánh dày 1.4mm </t>
  </si>
  <si>
    <t>Bộ phụ kiện cửa sổ mở hất, mở quay 1 cánh (gồm: bản lề chữ A, khóa tay nắm đơn điểm, thanh cài).</t>
  </si>
  <si>
    <t>Bộ phụ kiện cửa sổ mở hất, mở quay 2 cánh (gồm: bản lề chữ A, khóa tay nắm đa điểm, thanh cài)</t>
  </si>
  <si>
    <t>Bộ phụ kiện cửa sổ mở hất, mở quay 4 cánh (gồm: bản lề chữ A, khóa tay nắm đa điểm, thanh cài)</t>
  </si>
  <si>
    <t>Vách kính cố định hệ 93 Xingfa, kính an toàn 2 lớp 6,38 mm trắng trong. Nhôm dày 2mm.</t>
  </si>
  <si>
    <t>Cửa sổ lùa Xingfa 93, kính an toàn 2 lớp 6,38 mm trắng trong, nhôm dày 2mm.</t>
  </si>
  <si>
    <t>Bộ phụ kiện cửa sổ mở trượt 2 cánh (gồm: bánh xe,chốt sập, khóa đa điểm, tay nắm)</t>
  </si>
  <si>
    <t>Bộ phụ kiện cửa sổ mở trượt 4 cánh (gồm: bánh xe, chốt sập, khóa đa điểm, tay nắm)</t>
  </si>
  <si>
    <t>Cửa đi lùa hệ Xingfa 93, kính an toàn 2 lớp 6,38 mm trắng trong, nhôm dày 2mm.</t>
  </si>
  <si>
    <t>Bộ phụ kiện cửa đi mở trượt lùa 2 cánh (gồm: bánh xe, chốt sập, khóa đa điểm, tay nắm).</t>
  </si>
  <si>
    <t>Bộ phụ kiện cửa đi mở trượt lùa 4 cánh (gồm: bánh xe, chốt sập, khóa đa điểm, tay nắm).</t>
  </si>
  <si>
    <t>Hệ mặt dựng Xingfa 65, kính an toàn 2 lớp 8,38 mm trắng trong. Độ dày thanh nhôm chịu lực: 2.5mm</t>
  </si>
  <si>
    <t>Cửa, vách kính khung nhôm Hệ 55 vát cạnh - Nhôm thương hiệu FRANDOOR - FRANALUMI do Công ty CP Nhôm Việt Pháp - Nhà máy Nhôm Việt Pháp sản xuất, phụ kiện đồng, kính an toàn hai lớp dày 6.38mm, 8.38mm.</t>
  </si>
  <si>
    <t>Cửa đi hệ 55 vát cạnh, kính an toàn 2 lớp 6,38 mm trắng trong, khung bao và khung cánh dày 1.0 mm)</t>
  </si>
  <si>
    <t>Cửa sổ mở hất, mở quay hệ 55 vát cạnh , kính an toàn 2 lớp 6,38 mm trắng trong, khung bao và khung cánh dày 1.0mm</t>
  </si>
  <si>
    <t>Cửa sổ, cửa đi mở lùa hệ 55 vát cạnh, kính an toàn 2 lớp 6,38 mm trắng trong, khung bao và khung cánh dày 1.0mm</t>
  </si>
  <si>
    <t>Vách kính cố định hệ 55 vát cạnh, kính an toàn 2 lớp 6,38 mm trắng trong (kích thước vách 2000 x1600mm, độ dày thanh nhôm chịu lực 1.0 mm)</t>
  </si>
  <si>
    <t>Bộ phụ kiện cửa sổ mở hất, mở quay 1 cánh (gồm: tay nắm cửa, bản lề, thanh đa điểm)</t>
  </si>
  <si>
    <t>Bộ phụ kiện cửa sổ mở hất, mở quay 2 cánh (gồm: tay nắm cửa, bản lề, thanh đa điểm)</t>
  </si>
  <si>
    <t>Bộ phụ kiện cửa đi mở quay 1 cánh (gồm Tay nắm cửa, bản lề, thanh đa điểm)</t>
  </si>
  <si>
    <t>Bộ phụ kiện cửa đi mở quay 2 cánh (gồm Tay nắm cửa, bản lề, thanh đa điểm)</t>
  </si>
  <si>
    <t>Bộ phụ kiện cửa sổ, cừa đi mở lùa 2 cánh (gồm: Bánh xe, chốt sập, đệm chống nhấc)</t>
  </si>
  <si>
    <t>Bộ phụ kiện cửa sổ, cừa đi mở lùa 4 cánh (gồm: Bánh xe, chốt sập, đệm chống nhấc)</t>
  </si>
  <si>
    <t>Cửa thủy lực khung nhôm - Thương hiệu FRANDOOR - FRANALUMI do Công ty cổ phần nhôm Việt Pháp - Nhà máy nhôm Việt Pháp sản xuất, Độ dày thanh nhôm dày từ 1.6 ÷ 2.2mm, phụ kiện đồng bộ, kính an toàn hai lớp dày 6.38mm, 8.38mm.</t>
  </si>
  <si>
    <t>V26: Cửa nhôm thủy lực 1 cánh Việt Pháp, (bản nhôm 120mm) kính an toàn 2 lớp 6,38 mm trắng trong (kích thước cửa 1100 x2600 mm, độ dày thanh nhôm chịu lực 1.6÷2.2 mm).</t>
  </si>
  <si>
    <t>Bộ phụ kiện cửa 1 cánh (gồm: Bản lề sàn, khóa sàn, khóa, tay nắm cửa).</t>
  </si>
  <si>
    <t>Bộ phụ kiện cửa 2 cánh (gồm: Bản lề sàn, khóa sàn, khóa, tay nắm cửa)</t>
  </si>
  <si>
    <t>Cửa kính khung nhôm Hệ trượt quay - Nhôm thương hiệu FRANDOOR - FRANALUMI do Công ty CP Nhôm Việt Pháp - Nhà máy Nhôm Việt Pháp sản xuất, phụ kiện đồng bộ, kính an toàn hai lớp dày 6.38mm, 8.38mm.</t>
  </si>
  <si>
    <t>V27: Cửa trượt quay 2 cánh Việt Pháp, kính an toàn 2 lớp 6,38 mm trắng trong, độ dày thanh nhôm chịu lực 1.6÷2.5 mm.</t>
  </si>
  <si>
    <t>Bộ phụ kiện cửa mở quay 2 cánh (gồm: Bánh xe, ray dẫn hướng, tay kéo, chốt)</t>
  </si>
  <si>
    <t>Bộ phụ kiện cửa mở quay 4 cánh (gồm: Bánh xe, ray dẫn hướng, tay kéo, chốt)</t>
  </si>
  <si>
    <t>Cửa cuốn nan nhôm thương hiệu FRANDOOR - FRANALUMI do Công ty CP Nhôm Việt Pháp - Nhà máy Nhôm Việt Pháp sản xuất, phụ kiện đồng bộ của Công ty CP Nhôm Việt Pháp - Nhà máy Nhôm Việt Pháp (Đơn giá chưa bao gồm Motor, Lưu điện).</t>
  </si>
  <si>
    <t>Cửa cuốn: F48</t>
  </si>
  <si>
    <t>Cửa cuốn: F48E</t>
  </si>
  <si>
    <t>Cửa cuốn: F45I</t>
  </si>
  <si>
    <t>Cửa cuốn: F46</t>
  </si>
  <si>
    <t>Cửa cuốn: F46I</t>
  </si>
  <si>
    <t>Cửa cuốn: F49-2</t>
  </si>
  <si>
    <t>Cửa cuốn: F49-3</t>
  </si>
  <si>
    <t>Mô tơ (tải trọng 300 kg)</t>
  </si>
  <si>
    <t>Mô tơ (tải trọng 500 kg)</t>
  </si>
  <si>
    <t>Mô tơ (tải trọng 700 kg)</t>
  </si>
  <si>
    <t>Mô tơ (tải trọng 1000 kg)</t>
  </si>
  <si>
    <t>Bộ lưu điện (900W)</t>
  </si>
  <si>
    <t>Bộ lưu điện (1500W)</t>
  </si>
  <si>
    <t>Vách kính, cửa đi, cửa sổ hệ Việt Pháp 4400</t>
  </si>
  <si>
    <t>II.1</t>
  </si>
  <si>
    <t>Cửa đi hệ Việt Pháp 450</t>
  </si>
  <si>
    <t>Cửa sổ, cửa đi hệ Việt Pháp 2600</t>
  </si>
  <si>
    <t>Đơn giá tại công trình trên địa bàn tỉnh Khánh Hòa
(Giá đã bao gồm chi phí vận chuyển đến chân công trình, chưa bao gồm Thuế Giá trị gia tăng)</t>
  </si>
  <si>
    <t>Vách kính mặt dựng hệ Việt Pháp 1100</t>
  </si>
  <si>
    <t>Hệ mặt dựng 1100 Việt Pháp, kính an toàn 2 lớp 8,38 mm trắng trong, khung nhôm 2mm.</t>
  </si>
  <si>
    <t>II.2</t>
  </si>
  <si>
    <t>Vách kính cố định, cửa sổ, cửa đi hệ Xingfa 55.</t>
  </si>
  <si>
    <t>1.8</t>
  </si>
  <si>
    <t>1.9</t>
  </si>
  <si>
    <t>Vách kính cố định, cửa sổ, cửa đi hệ Xingfa 93.</t>
  </si>
  <si>
    <t>Vách kính mặt dựng thông tầng hệ Xingfa 65 (Bao gồm cả phụ kiện cửa sổ nếu có).</t>
  </si>
  <si>
    <t>II.3</t>
  </si>
  <si>
    <t>II.4</t>
  </si>
  <si>
    <t>II.5</t>
  </si>
  <si>
    <t>II.6</t>
  </si>
  <si>
    <t>II.7</t>
  </si>
  <si>
    <t xml:space="preserve">Mô tơ và lưu điện dùng cho cửa cuốn thương hiệu FRANDOOR - FRANALUMI </t>
  </si>
  <si>
    <t>I.1</t>
  </si>
  <si>
    <t>I.2</t>
  </si>
  <si>
    <t>I.3</t>
  </si>
  <si>
    <t>II.8</t>
  </si>
  <si>
    <t>II.9</t>
  </si>
  <si>
    <t>II.10</t>
  </si>
  <si>
    <t>II.11</t>
  </si>
  <si>
    <t>II.12</t>
  </si>
  <si>
    <t>NHÔM SINGHAL</t>
  </si>
  <si>
    <t>NAN CỬA CUỐN SINGDOOR</t>
  </si>
  <si>
    <t>PHỤ KIỆN</t>
  </si>
  <si>
    <t>Đá 1x2 máy</t>
  </si>
  <si>
    <t>Đá 2x4 máy</t>
  </si>
  <si>
    <t>Đá 4x6 máy</t>
  </si>
  <si>
    <t>Đá 0,5x1 (mi)</t>
  </si>
  <si>
    <t>Đá 0x1 (mi bụi)</t>
  </si>
  <si>
    <t>Đá 0x0.5 (bụi)</t>
  </si>
  <si>
    <t>Đá xô bồ Dmax 25 
và Dmax 37,5</t>
  </si>
  <si>
    <t>Đá cấp phối Dmax 25 
và Dmax 37,5</t>
  </si>
  <si>
    <t>Giá bán tại Mỏ Hòn Hèo xã Ninh Thọ, thị xã Ninh Hòa, tỉnh Khánh Hòa đã bao gồm thuế GTGT 10%</t>
  </si>
  <si>
    <t>IV. CÔNG TY TNHH SẢN XUẤT VLXD HÒN HÈO</t>
  </si>
  <si>
    <t>Đất san lấp</t>
  </si>
  <si>
    <t>III. CÔNG TY TNHH VIỆT ĐỨC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</si>
</sst>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_ * #,##0_ ;_ * \-#,##0_ ;_ * &quot;-&quot;??_ ;_ @_ "/>
  </numFmts>
  <fonts count="26" x14ac:knownFonts="1">
    <font>
      <sz val="11"/>
      <color theme="1"/>
      <name val="Calibri"/>
      <family val="2"/>
      <scheme val="minor"/>
    </font>
    <font>
      <sz val="11"/>
      <color theme="1"/>
      <name val="Calibri"/>
      <family val="2"/>
      <scheme val="minor"/>
    </font>
    <font>
      <sz val="12"/>
      <color theme="1"/>
      <name val="Times New Roman"/>
      <family val="1"/>
    </font>
    <font>
      <i/>
      <sz val="12"/>
      <color theme="1"/>
      <name val="Times New Roman"/>
      <family val="1"/>
    </font>
    <font>
      <b/>
      <sz val="12"/>
      <color rgb="FF000000"/>
      <name val="Times New Roman"/>
      <family val="1"/>
    </font>
    <font>
      <sz val="12"/>
      <color rgb="FF000000"/>
      <name val="Times New Roman"/>
      <family val="1"/>
    </font>
    <font>
      <b/>
      <sz val="14"/>
      <color theme="1"/>
      <name val="Calibri"/>
      <family val="2"/>
      <scheme val="minor"/>
    </font>
    <font>
      <sz val="7"/>
      <color theme="1"/>
      <name val="Times New Roman"/>
      <family val="1"/>
    </font>
    <font>
      <b/>
      <sz val="12"/>
      <color theme="1"/>
      <name val="Times New Roman"/>
      <family val="1"/>
    </font>
    <font>
      <b/>
      <sz val="12"/>
      <name val="Times New Roman"/>
      <family val="1"/>
    </font>
    <font>
      <sz val="12"/>
      <name val="Times New Roman"/>
      <family val="1"/>
    </font>
    <font>
      <sz val="12"/>
      <name val="Calibri"/>
      <family val="2"/>
      <scheme val="minor"/>
    </font>
    <font>
      <b/>
      <sz val="14"/>
      <name val="Times New Roman"/>
      <family val="1"/>
    </font>
    <font>
      <sz val="11"/>
      <color theme="1"/>
      <name val="Times New Roman"/>
      <family val="1"/>
    </font>
    <font>
      <sz val="11"/>
      <color theme="1"/>
      <name val="Calibri"/>
      <family val="2"/>
    </font>
    <font>
      <b/>
      <sz val="12"/>
      <name val="Calibri"/>
      <family val="2"/>
      <scheme val="minor"/>
    </font>
    <font>
      <sz val="12"/>
      <color indexed="8"/>
      <name val="Times New Roman"/>
      <family val="1"/>
    </font>
    <font>
      <sz val="13"/>
      <color theme="1"/>
      <name val="Times New Roman"/>
      <family val="1"/>
    </font>
    <font>
      <sz val="12"/>
      <color theme="1"/>
      <name val="Calibri"/>
      <family val="2"/>
    </font>
    <font>
      <sz val="10"/>
      <name val=".VnTime"/>
      <family val="2"/>
    </font>
    <font>
      <sz val="11"/>
      <name val="Times New Roman"/>
      <family val="1"/>
    </font>
    <font>
      <sz val="10"/>
      <name val="Arial"/>
      <family val="2"/>
    </font>
    <font>
      <sz val="10"/>
      <name val="Arial"/>
      <family val="2"/>
      <charset val="163"/>
    </font>
    <font>
      <b/>
      <sz val="12"/>
      <color rgb="FFFF0000"/>
      <name val="Times New Roman"/>
      <family val="1"/>
    </font>
    <font>
      <vertAlign val="superscript"/>
      <sz val="11"/>
      <color theme="1"/>
      <name val="Times New Roman"/>
      <family val="1"/>
    </font>
    <font>
      <b/>
      <sz val="11"/>
      <color theme="1"/>
      <name val="Times New Roman"/>
      <family val="1"/>
    </font>
  </fonts>
  <fills count="7">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auto="1"/>
      </left>
      <right style="thin">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19" fillId="0" borderId="0"/>
    <xf numFmtId="0" fontId="1" fillId="0" borderId="0"/>
    <xf numFmtId="0" fontId="21" fillId="0" borderId="0"/>
    <xf numFmtId="0" fontId="22" fillId="0" borderId="0"/>
  </cellStyleXfs>
  <cellXfs count="187">
    <xf numFmtId="0" fontId="0" fillId="0" borderId="0" xfId="0"/>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vertical="center"/>
    </xf>
    <xf numFmtId="3" fontId="5" fillId="0" borderId="1" xfId="0" applyNumberFormat="1" applyFont="1" applyBorder="1" applyAlignment="1">
      <alignment horizontal="right" vertical="center"/>
    </xf>
    <xf numFmtId="0" fontId="2" fillId="0" borderId="0" xfId="0" applyFont="1" applyAlignment="1">
      <alignment horizontal="left" vertical="center" indent="5"/>
    </xf>
    <xf numFmtId="0" fontId="0" fillId="0" borderId="0" xfId="0" applyAlignment="1">
      <alignment horizontal="left" vertical="center"/>
    </xf>
    <xf numFmtId="0" fontId="2" fillId="0" borderId="0" xfId="0" applyFont="1" applyAlignment="1">
      <alignment horizontal="justify" vertical="center"/>
    </xf>
    <xf numFmtId="0" fontId="3" fillId="0" borderId="0" xfId="0" applyFont="1" applyAlignment="1">
      <alignment horizontal="justify" vertical="center"/>
    </xf>
    <xf numFmtId="0" fontId="9" fillId="0" borderId="1" xfId="0" applyFont="1" applyBorder="1" applyAlignment="1">
      <alignment horizontal="center" vertical="center"/>
    </xf>
    <xf numFmtId="0" fontId="9" fillId="0" borderId="1" xfId="0" applyFont="1" applyBorder="1" applyAlignment="1">
      <alignment vertical="center" wrapText="1"/>
    </xf>
    <xf numFmtId="0" fontId="10" fillId="0" borderId="1" xfId="0" applyFont="1" applyBorder="1" applyAlignment="1">
      <alignment vertical="center" wrapText="1"/>
    </xf>
    <xf numFmtId="0" fontId="11" fillId="0" borderId="0" xfId="0" applyFont="1"/>
    <xf numFmtId="0" fontId="9" fillId="0" borderId="0" xfId="0" applyFont="1"/>
    <xf numFmtId="164" fontId="9" fillId="0" borderId="1" xfId="1" applyNumberFormat="1" applyFont="1" applyBorder="1" applyAlignment="1">
      <alignment horizontal="center" vertical="center" wrapText="1"/>
    </xf>
    <xf numFmtId="164" fontId="10" fillId="0" borderId="1" xfId="1" applyNumberFormat="1" applyFont="1" applyBorder="1" applyAlignment="1">
      <alignment horizontal="right" vertical="center" wrapText="1"/>
    </xf>
    <xf numFmtId="0" fontId="10" fillId="0" borderId="0" xfId="0" applyFont="1" applyAlignment="1">
      <alignment vertical="center"/>
    </xf>
    <xf numFmtId="0" fontId="10" fillId="0" borderId="0" xfId="0" applyFont="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0" fillId="0" borderId="0" xfId="0" applyAlignment="1">
      <alignment wrapText="1"/>
    </xf>
    <xf numFmtId="0" fontId="15" fillId="0" borderId="0" xfId="0" applyFont="1"/>
    <xf numFmtId="0" fontId="9" fillId="0" borderId="0" xfId="0" applyFont="1" applyAlignment="1">
      <alignment horizontal="center" vertical="center"/>
    </xf>
    <xf numFmtId="0" fontId="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164" fontId="2" fillId="2" borderId="1" xfId="0" applyNumberFormat="1" applyFont="1" applyFill="1" applyBorder="1" applyAlignment="1">
      <alignment horizontal="center" vertical="center"/>
    </xf>
    <xf numFmtId="0" fontId="10" fillId="0" borderId="1" xfId="0" applyFont="1" applyBorder="1" applyAlignment="1">
      <alignment horizontal="center" vertical="center"/>
    </xf>
    <xf numFmtId="0" fontId="2" fillId="2" borderId="1" xfId="0" applyFont="1" applyFill="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xf>
    <xf numFmtId="0" fontId="11" fillId="0" borderId="0" xfId="0" applyFont="1" applyAlignment="1">
      <alignment vertical="center"/>
    </xf>
    <xf numFmtId="0" fontId="8" fillId="2" borderId="1" xfId="0" applyFont="1" applyFill="1" applyBorder="1" applyAlignment="1">
      <alignment horizontal="center" vertical="center"/>
    </xf>
    <xf numFmtId="0" fontId="8" fillId="2" borderId="1" xfId="0" applyFont="1" applyFill="1" applyBorder="1" applyAlignment="1">
      <alignment horizontal="left" vertical="center"/>
    </xf>
    <xf numFmtId="164" fontId="2" fillId="0" borderId="1" xfId="0" applyNumberFormat="1" applyFont="1" applyBorder="1" applyAlignment="1">
      <alignment horizontal="center" vertical="center"/>
    </xf>
    <xf numFmtId="0" fontId="2" fillId="2" borderId="1" xfId="0" applyFont="1" applyFill="1" applyBorder="1" applyAlignment="1">
      <alignment horizontal="left" vertical="center"/>
    </xf>
    <xf numFmtId="0" fontId="10"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3" fontId="2" fillId="3" borderId="1" xfId="0" applyNumberFormat="1" applyFont="1" applyFill="1" applyBorder="1" applyAlignment="1">
      <alignment horizontal="right" vertical="center"/>
    </xf>
    <xf numFmtId="0" fontId="2" fillId="3" borderId="1" xfId="0" applyFont="1" applyFill="1" applyBorder="1" applyAlignment="1">
      <alignment vertical="top" wrapText="1"/>
    </xf>
    <xf numFmtId="3" fontId="17" fillId="3" borderId="1" xfId="0" applyNumberFormat="1" applyFont="1" applyFill="1" applyBorder="1" applyAlignment="1">
      <alignment horizontal="righ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11" fillId="0" borderId="0" xfId="0" applyFont="1" applyFill="1"/>
    <xf numFmtId="0" fontId="11" fillId="0" borderId="0" xfId="0" applyFont="1" applyFill="1" applyAlignment="1">
      <alignment wrapText="1"/>
    </xf>
    <xf numFmtId="164" fontId="2" fillId="0" borderId="1" xfId="3" applyNumberFormat="1" applyFont="1" applyFill="1" applyBorder="1" applyAlignment="1">
      <alignment horizontal="center" vertical="center" wrapText="1"/>
    </xf>
    <xf numFmtId="3" fontId="10" fillId="0" borderId="1" xfId="2" applyNumberFormat="1" applyFont="1" applyFill="1" applyBorder="1" applyAlignment="1">
      <alignment horizontal="center" vertical="center" wrapText="1"/>
    </xf>
    <xf numFmtId="0" fontId="10" fillId="0" borderId="1" xfId="2" applyFont="1" applyFill="1" applyBorder="1" applyAlignment="1">
      <alignment horizontal="left" vertical="center" wrapText="1"/>
    </xf>
    <xf numFmtId="0" fontId="10" fillId="0" borderId="1" xfId="2" applyFont="1" applyFill="1" applyBorder="1" applyAlignment="1">
      <alignment horizontal="center" vertical="center" wrapText="1"/>
    </xf>
    <xf numFmtId="0" fontId="10" fillId="0" borderId="1" xfId="2" quotePrefix="1" applyFont="1" applyFill="1" applyBorder="1" applyAlignment="1">
      <alignment horizontal="left" vertical="center" wrapText="1"/>
    </xf>
    <xf numFmtId="3" fontId="9" fillId="0" borderId="1" xfId="2" applyNumberFormat="1" applyFont="1" applyFill="1" applyBorder="1" applyAlignment="1">
      <alignment horizontal="center" vertical="center" wrapText="1"/>
    </xf>
    <xf numFmtId="3" fontId="9" fillId="0" borderId="1" xfId="2" applyNumberFormat="1" applyFont="1" applyFill="1" applyBorder="1" applyAlignment="1">
      <alignment horizontal="center" vertical="center"/>
    </xf>
    <xf numFmtId="3" fontId="10" fillId="0" borderId="1" xfId="2" applyNumberFormat="1" applyFont="1" applyFill="1" applyBorder="1" applyAlignment="1">
      <alignment horizontal="center" vertical="center"/>
    </xf>
    <xf numFmtId="0" fontId="10" fillId="0" borderId="1" xfId="2" applyFont="1" applyFill="1" applyBorder="1" applyAlignment="1">
      <alignment horizontal="left" vertical="center"/>
    </xf>
    <xf numFmtId="0" fontId="10" fillId="0" borderId="1" xfId="2" applyFont="1" applyFill="1" applyBorder="1" applyAlignment="1">
      <alignment horizontal="center" vertical="center"/>
    </xf>
    <xf numFmtId="14" fontId="10" fillId="0" borderId="1" xfId="2" applyNumberFormat="1" applyFont="1" applyFill="1" applyBorder="1" applyAlignment="1">
      <alignment horizontal="left" vertical="center" wrapText="1"/>
    </xf>
    <xf numFmtId="14" fontId="10" fillId="0" borderId="1" xfId="2" applyNumberFormat="1" applyFont="1" applyFill="1" applyBorder="1" applyAlignment="1">
      <alignment horizontal="left" wrapText="1"/>
    </xf>
    <xf numFmtId="0" fontId="10" fillId="0" borderId="1" xfId="2" applyFont="1" applyFill="1" applyBorder="1" applyAlignment="1">
      <alignment horizontal="left" wrapText="1"/>
    </xf>
    <xf numFmtId="3" fontId="9" fillId="0" borderId="1" xfId="2"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wrapText="1"/>
    </xf>
    <xf numFmtId="164" fontId="9" fillId="0" borderId="1" xfId="1" applyNumberFormat="1" applyFont="1" applyBorder="1" applyAlignment="1">
      <alignment horizontal="right" vertical="center" wrapText="1"/>
    </xf>
    <xf numFmtId="0" fontId="9" fillId="0" borderId="1" xfId="0" applyFont="1" applyBorder="1" applyAlignment="1">
      <alignment horizontal="right" vertical="center" wrapText="1"/>
    </xf>
    <xf numFmtId="165" fontId="2" fillId="0" borderId="1" xfId="1" applyNumberFormat="1" applyFont="1" applyFill="1" applyBorder="1" applyAlignment="1">
      <alignment horizontal="right" vertical="center" wrapText="1"/>
    </xf>
    <xf numFmtId="164" fontId="2" fillId="0" borderId="1" xfId="0" applyNumberFormat="1" applyFont="1" applyBorder="1" applyAlignment="1">
      <alignment horizontal="right" vertical="center"/>
    </xf>
    <xf numFmtId="164" fontId="17" fillId="0" borderId="1" xfId="0" applyNumberFormat="1" applyFont="1" applyBorder="1" applyAlignment="1">
      <alignment horizontal="right" vertical="center"/>
    </xf>
    <xf numFmtId="3" fontId="2" fillId="0" borderId="1" xfId="0" applyNumberFormat="1" applyFont="1" applyBorder="1" applyAlignment="1">
      <alignment horizontal="right" vertical="center"/>
    </xf>
    <xf numFmtId="164" fontId="2" fillId="0" borderId="1" xfId="3" applyNumberFormat="1" applyFont="1" applyFill="1" applyBorder="1" applyAlignment="1">
      <alignment horizontal="right" vertical="center"/>
    </xf>
    <xf numFmtId="164" fontId="2" fillId="0" borderId="1" xfId="3" applyNumberFormat="1" applyFont="1" applyFill="1" applyBorder="1" applyAlignment="1">
      <alignment horizontal="right" vertical="center" wrapText="1"/>
    </xf>
    <xf numFmtId="3" fontId="10" fillId="0" borderId="1" xfId="2" applyNumberFormat="1" applyFont="1" applyFill="1" applyBorder="1" applyAlignment="1">
      <alignment horizontal="right" vertical="center" wrapText="1"/>
    </xf>
    <xf numFmtId="164" fontId="10" fillId="0" borderId="0" xfId="1" applyNumberFormat="1" applyFont="1" applyAlignment="1">
      <alignment horizontal="right" vertical="center"/>
    </xf>
    <xf numFmtId="0" fontId="9" fillId="4" borderId="1" xfId="0" applyFont="1" applyFill="1" applyBorder="1" applyAlignment="1">
      <alignment horizontal="left" vertical="center" wrapText="1"/>
    </xf>
    <xf numFmtId="3" fontId="2" fillId="3" borderId="6" xfId="0" applyNumberFormat="1" applyFont="1" applyFill="1" applyBorder="1" applyAlignment="1">
      <alignment horizontal="right" vertical="center"/>
    </xf>
    <xf numFmtId="164" fontId="20" fillId="3" borderId="7" xfId="1" applyNumberFormat="1" applyFont="1" applyFill="1" applyBorder="1" applyAlignment="1">
      <alignment vertical="center" wrapText="1"/>
    </xf>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0" fontId="2" fillId="0" borderId="4" xfId="0" applyFont="1" applyBorder="1" applyAlignment="1">
      <alignment horizontal="center" vertical="center" wrapText="1"/>
    </xf>
    <xf numFmtId="2" fontId="2" fillId="0" borderId="1" xfId="4" applyNumberFormat="1" applyFont="1" applyBorder="1" applyAlignment="1">
      <alignment horizontal="left" vertical="center" wrapText="1"/>
    </xf>
    <xf numFmtId="2" fontId="2" fillId="0" borderId="1" xfId="4" applyNumberFormat="1" applyFont="1" applyBorder="1" applyAlignment="1">
      <alignment horizontal="center" vertical="center"/>
    </xf>
    <xf numFmtId="0" fontId="2" fillId="6" borderId="1" xfId="5" applyFont="1" applyFill="1" applyBorder="1"/>
    <xf numFmtId="0" fontId="2" fillId="0" borderId="1" xfId="5" applyFont="1" applyBorder="1"/>
    <xf numFmtId="2" fontId="2" fillId="0" borderId="1" xfId="5" applyNumberFormat="1" applyFont="1" applyBorder="1" applyAlignment="1">
      <alignment horizontal="left" vertical="center" wrapText="1"/>
    </xf>
    <xf numFmtId="0" fontId="9" fillId="6" borderId="1" xfId="0" applyFont="1" applyFill="1" applyBorder="1" applyAlignment="1">
      <alignment vertical="center" wrapText="1"/>
    </xf>
    <xf numFmtId="2" fontId="2" fillId="0" borderId="1" xfId="4" applyNumberFormat="1" applyFont="1" applyBorder="1"/>
    <xf numFmtId="2" fontId="2" fillId="0" borderId="1" xfId="4" applyNumberFormat="1" applyFont="1" applyBorder="1" applyAlignment="1">
      <alignment horizontal="center"/>
    </xf>
    <xf numFmtId="2" fontId="10" fillId="0" borderId="1" xfId="4" applyNumberFormat="1" applyFont="1" applyBorder="1" applyAlignment="1">
      <alignment horizontal="left" vertical="center" wrapText="1"/>
    </xf>
    <xf numFmtId="0" fontId="10" fillId="0" borderId="1" xfId="0" applyFont="1" applyBorder="1" applyAlignment="1">
      <alignment horizontal="left" vertical="center" wrapText="1"/>
    </xf>
    <xf numFmtId="2" fontId="2" fillId="0" borderId="1" xfId="4" applyNumberFormat="1" applyFont="1" applyBorder="1" applyAlignment="1">
      <alignment horizontal="left" vertical="center"/>
    </xf>
    <xf numFmtId="0" fontId="10" fillId="0" borderId="1" xfId="0" applyFont="1" applyBorder="1" applyAlignment="1">
      <alignment vertical="center"/>
    </xf>
    <xf numFmtId="164" fontId="2" fillId="0" borderId="1" xfId="1" applyNumberFormat="1" applyFont="1" applyBorder="1" applyAlignment="1">
      <alignment horizontal="center" vertical="center"/>
    </xf>
    <xf numFmtId="164" fontId="10" fillId="0" borderId="1" xfId="1" applyNumberFormat="1" applyFont="1" applyBorder="1" applyAlignment="1">
      <alignment horizontal="center" vertical="center"/>
    </xf>
    <xf numFmtId="0" fontId="13" fillId="0" borderId="1" xfId="0" applyFont="1" applyFill="1" applyBorder="1" applyAlignment="1">
      <alignment horizontal="center" vertical="center"/>
    </xf>
    <xf numFmtId="3" fontId="2" fillId="0" borderId="1" xfId="0" applyNumberFormat="1" applyFont="1" applyFill="1" applyBorder="1" applyAlignment="1">
      <alignment vertical="center"/>
    </xf>
    <xf numFmtId="0" fontId="13" fillId="0" borderId="1" xfId="0" applyFont="1" applyFill="1" applyBorder="1" applyAlignment="1">
      <alignment horizontal="center" vertical="center" wrapText="1"/>
    </xf>
    <xf numFmtId="0" fontId="9" fillId="0" borderId="0" xfId="0" applyFont="1" applyAlignment="1">
      <alignment vertical="center"/>
    </xf>
    <xf numFmtId="49" fontId="10" fillId="0" borderId="1" xfId="0" applyNumberFormat="1" applyFont="1" applyBorder="1" applyAlignment="1">
      <alignment horizontal="left" vertical="center" wrapText="1"/>
    </xf>
    <xf numFmtId="0" fontId="8" fillId="0" borderId="9" xfId="0" applyFont="1" applyFill="1" applyBorder="1" applyAlignment="1">
      <alignment vertical="center" wrapText="1"/>
    </xf>
    <xf numFmtId="0" fontId="8" fillId="0" borderId="10" xfId="0" applyFont="1" applyFill="1" applyBorder="1" applyAlignment="1">
      <alignment vertical="center" wrapText="1"/>
    </xf>
    <xf numFmtId="0" fontId="13" fillId="0" borderId="1" xfId="0" applyFont="1" applyFill="1" applyBorder="1" applyAlignment="1">
      <alignment vertical="center" wrapText="1"/>
    </xf>
    <xf numFmtId="3" fontId="8" fillId="0" borderId="1" xfId="0" applyNumberFormat="1" applyFont="1" applyFill="1" applyBorder="1" applyAlignment="1">
      <alignment vertical="center" wrapText="1"/>
    </xf>
    <xf numFmtId="0" fontId="13" fillId="0" borderId="1" xfId="0" applyFont="1" applyFill="1" applyBorder="1" applyAlignment="1">
      <alignment vertical="center"/>
    </xf>
    <xf numFmtId="0" fontId="13" fillId="0" borderId="8" xfId="0" applyFont="1" applyFill="1" applyBorder="1" applyAlignment="1">
      <alignment vertical="center"/>
    </xf>
    <xf numFmtId="0" fontId="13" fillId="0" borderId="10" xfId="0" applyFont="1" applyFill="1" applyBorder="1" applyAlignment="1">
      <alignment vertical="center"/>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9" fillId="4" borderId="8" xfId="0"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10"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3" fillId="0" borderId="5" xfId="0" applyFont="1" applyFill="1" applyBorder="1" applyAlignment="1">
      <alignment horizontal="center" vertical="center" wrapText="1"/>
    </xf>
    <xf numFmtId="3" fontId="8" fillId="0" borderId="8" xfId="0" applyNumberFormat="1"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0" fontId="25" fillId="0" borderId="1" xfId="0" quotePrefix="1" applyFont="1" applyFill="1" applyBorder="1" applyAlignment="1">
      <alignment horizontal="left" vertical="center" wrapText="1"/>
    </xf>
    <xf numFmtId="0" fontId="25" fillId="0" borderId="1" xfId="0" applyFont="1" applyFill="1" applyBorder="1" applyAlignment="1">
      <alignment horizontal="left" vertical="center" wrapText="1"/>
    </xf>
    <xf numFmtId="0" fontId="8" fillId="0" borderId="1" xfId="0" quotePrefix="1" applyFont="1" applyFill="1" applyBorder="1" applyAlignment="1">
      <alignment horizontal="left" vertical="center" wrapText="1"/>
    </xf>
    <xf numFmtId="3" fontId="8" fillId="0" borderId="1" xfId="0" quotePrefix="1" applyNumberFormat="1" applyFont="1" applyFill="1" applyBorder="1" applyAlignment="1">
      <alignment horizontal="left" vertical="center" wrapText="1"/>
    </xf>
    <xf numFmtId="3" fontId="8" fillId="0" borderId="1" xfId="0" applyNumberFormat="1" applyFont="1" applyFill="1" applyBorder="1" applyAlignment="1">
      <alignment horizontal="left" vertical="center" wrapText="1"/>
    </xf>
    <xf numFmtId="3" fontId="2" fillId="0" borderId="1" xfId="4" applyNumberFormat="1" applyFont="1" applyBorder="1" applyAlignment="1">
      <alignment horizontal="center" vertical="center" wrapText="1"/>
    </xf>
    <xf numFmtId="0" fontId="9" fillId="6" borderId="1" xfId="0" applyFont="1" applyFill="1" applyBorder="1" applyAlignment="1">
      <alignment horizontal="left" vertical="center" wrapText="1"/>
    </xf>
    <xf numFmtId="0" fontId="9" fillId="6" borderId="1" xfId="0" applyFont="1" applyFill="1" applyBorder="1" applyAlignment="1">
      <alignment horizontal="center" vertical="center" wrapText="1"/>
    </xf>
    <xf numFmtId="3" fontId="10" fillId="0" borderId="1" xfId="1" applyNumberFormat="1" applyFont="1" applyFill="1" applyBorder="1" applyAlignment="1">
      <alignment horizontal="center" vertical="center" wrapText="1"/>
    </xf>
    <xf numFmtId="3" fontId="2" fillId="0" borderId="1" xfId="4" applyNumberFormat="1" applyFont="1" applyBorder="1" applyAlignment="1">
      <alignment horizontal="center" vertical="center"/>
    </xf>
    <xf numFmtId="3" fontId="10" fillId="0" borderId="1" xfId="4" applyNumberFormat="1" applyFont="1" applyBorder="1" applyAlignment="1">
      <alignment horizontal="center" vertical="center" wrapText="1"/>
    </xf>
    <xf numFmtId="3" fontId="10" fillId="0" borderId="1" xfId="4" applyNumberFormat="1" applyFont="1" applyBorder="1" applyAlignment="1">
      <alignment horizontal="center" vertical="center"/>
    </xf>
    <xf numFmtId="0" fontId="10" fillId="0" borderId="1" xfId="0" applyFont="1" applyBorder="1" applyAlignment="1">
      <alignment horizontal="center"/>
    </xf>
    <xf numFmtId="0" fontId="23" fillId="0" borderId="1" xfId="5" applyFont="1" applyBorder="1" applyAlignment="1">
      <alignment horizontal="center"/>
    </xf>
    <xf numFmtId="0" fontId="2" fillId="0" borderId="1" xfId="5" applyFont="1" applyBorder="1" applyAlignment="1">
      <alignment horizontal="center"/>
    </xf>
    <xf numFmtId="0" fontId="2" fillId="0" borderId="1" xfId="5" applyFont="1" applyBorder="1" applyAlignment="1">
      <alignment horizontal="center" wrapText="1"/>
    </xf>
    <xf numFmtId="0" fontId="9" fillId="5" borderId="1" xfId="0" applyFont="1" applyFill="1" applyBorder="1" applyAlignment="1">
      <alignment horizontal="left" vertical="center" wrapText="1"/>
    </xf>
    <xf numFmtId="164" fontId="2" fillId="0" borderId="1" xfId="1" applyNumberFormat="1" applyFont="1" applyFill="1" applyBorder="1" applyAlignment="1">
      <alignment horizontal="center" vertical="center" wrapText="1"/>
    </xf>
    <xf numFmtId="164" fontId="2" fillId="0" borderId="1" xfId="1" applyNumberFormat="1" applyFont="1" applyFill="1" applyBorder="1" applyAlignment="1">
      <alignment horizontal="center" vertical="center"/>
    </xf>
    <xf numFmtId="164" fontId="2" fillId="0" borderId="1" xfId="1" applyNumberFormat="1" applyFont="1" applyBorder="1" applyAlignment="1">
      <alignment horizontal="center" vertical="center" wrapText="1"/>
    </xf>
    <xf numFmtId="0" fontId="10" fillId="0" borderId="1" xfId="0" applyFont="1" applyBorder="1" applyAlignment="1">
      <alignment horizontal="center" wrapText="1"/>
    </xf>
    <xf numFmtId="0" fontId="2" fillId="0" borderId="1" xfId="5"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9" fillId="4" borderId="1" xfId="0" applyFont="1" applyFill="1" applyBorder="1" applyAlignment="1">
      <alignment horizontal="left" vertical="center" wrapText="1"/>
    </xf>
    <xf numFmtId="0" fontId="9" fillId="0" borderId="1" xfId="0" applyFont="1" applyBorder="1" applyAlignment="1">
      <alignment horizontal="left" vertical="center" wrapText="1"/>
    </xf>
    <xf numFmtId="0" fontId="8" fillId="3" borderId="1" xfId="0" applyFont="1" applyFill="1" applyBorder="1" applyAlignment="1">
      <alignment horizontal="left" vertical="center" wrapText="1"/>
    </xf>
    <xf numFmtId="0" fontId="10" fillId="0" borderId="1" xfId="0" applyFont="1" applyBorder="1" applyAlignment="1">
      <alignment horizontal="center" vertical="center" wrapText="1"/>
    </xf>
    <xf numFmtId="164" fontId="10" fillId="0" borderId="1" xfId="1" applyNumberFormat="1" applyFont="1" applyBorder="1" applyAlignment="1">
      <alignment horizontal="center" vertical="center" wrapText="1"/>
    </xf>
    <xf numFmtId="49" fontId="10" fillId="0" borderId="1" xfId="0" applyNumberFormat="1" applyFont="1" applyBorder="1" applyAlignment="1">
      <alignment horizontal="left" vertical="center" wrapText="1"/>
    </xf>
    <xf numFmtId="0" fontId="16" fillId="0" borderId="1" xfId="0" applyFont="1" applyBorder="1" applyAlignment="1">
      <alignment horizontal="center" vertical="center" wrapText="1"/>
    </xf>
    <xf numFmtId="37" fontId="2" fillId="0" borderId="1" xfId="0" applyNumberFormat="1" applyFont="1" applyBorder="1" applyAlignment="1">
      <alignment horizontal="left" vertical="top"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quotePrefix="1" applyFont="1" applyFill="1" applyBorder="1" applyAlignment="1">
      <alignment horizontal="center" vertical="center" wrapText="1"/>
    </xf>
    <xf numFmtId="0" fontId="3" fillId="3" borderId="1" xfId="0" applyFont="1" applyFill="1" applyBorder="1" applyAlignment="1">
      <alignment horizontal="center" vertical="center" wrapText="1"/>
    </xf>
    <xf numFmtId="3" fontId="9" fillId="0" borderId="1" xfId="2" applyNumberFormat="1" applyFont="1" applyFill="1" applyBorder="1" applyAlignment="1">
      <alignment horizontal="left" vertical="center" wrapText="1"/>
    </xf>
    <xf numFmtId="3" fontId="10" fillId="0" borderId="3" xfId="2" applyNumberFormat="1" applyFont="1" applyFill="1" applyBorder="1" applyAlignment="1">
      <alignment horizontal="center" vertical="center" wrapText="1"/>
    </xf>
    <xf numFmtId="3" fontId="10" fillId="0" borderId="4" xfId="2" applyNumberFormat="1" applyFont="1" applyFill="1" applyBorder="1" applyAlignment="1">
      <alignment horizontal="center" vertical="center" wrapText="1"/>
    </xf>
    <xf numFmtId="3" fontId="10" fillId="0" borderId="5" xfId="2" applyNumberFormat="1" applyFont="1" applyFill="1" applyBorder="1" applyAlignment="1">
      <alignment horizontal="center" vertical="center" wrapText="1"/>
    </xf>
    <xf numFmtId="164" fontId="2" fillId="0" borderId="3" xfId="3" applyNumberFormat="1" applyFont="1" applyFill="1" applyBorder="1" applyAlignment="1">
      <alignment horizontal="center" vertical="center" wrapText="1"/>
    </xf>
    <xf numFmtId="164" fontId="2" fillId="0" borderId="4" xfId="3" applyNumberFormat="1" applyFont="1" applyFill="1" applyBorder="1" applyAlignment="1">
      <alignment horizontal="center" vertical="center" wrapText="1"/>
    </xf>
    <xf numFmtId="164" fontId="2" fillId="0" borderId="5" xfId="3"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2"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0" fillId="0" borderId="3" xfId="0" applyFont="1" applyFill="1" applyBorder="1" applyAlignment="1">
      <alignment horizontal="center" vertical="top" wrapText="1"/>
    </xf>
    <xf numFmtId="0" fontId="10" fillId="0" borderId="4" xfId="0" applyFont="1" applyFill="1" applyBorder="1" applyAlignment="1">
      <alignment horizontal="center" vertical="top" wrapText="1"/>
    </xf>
    <xf numFmtId="0" fontId="10" fillId="0" borderId="5" xfId="0" applyFont="1" applyFill="1" applyBorder="1" applyAlignment="1">
      <alignment horizontal="center"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6" fillId="0" borderId="2" xfId="0" applyFont="1" applyBorder="1" applyAlignment="1">
      <alignment horizontal="center" vertical="center" wrapText="1"/>
    </xf>
    <xf numFmtId="0" fontId="2" fillId="0" borderId="0" xfId="0" applyFont="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2" fillId="0" borderId="8" xfId="0" applyFont="1" applyBorder="1" applyAlignment="1">
      <alignment horizontal="center" vertical="center"/>
    </xf>
    <xf numFmtId="0" fontId="17" fillId="0" borderId="1" xfId="0" applyFont="1" applyBorder="1" applyAlignment="1">
      <alignment horizontal="left" vertical="center"/>
    </xf>
    <xf numFmtId="0" fontId="17" fillId="0" borderId="1" xfId="0" applyFont="1" applyBorder="1" applyAlignment="1">
      <alignment horizontal="center" vertical="center"/>
    </xf>
    <xf numFmtId="0" fontId="17" fillId="0" borderId="3" xfId="0" applyFont="1" applyBorder="1" applyAlignment="1">
      <alignment horizontal="center" vertical="center" wrapText="1"/>
    </xf>
    <xf numFmtId="3" fontId="17" fillId="0" borderId="1" xfId="0" applyNumberFormat="1" applyFont="1" applyBorder="1" applyAlignment="1">
      <alignment horizontal="center" vertical="center"/>
    </xf>
    <xf numFmtId="0" fontId="17" fillId="0" borderId="4" xfId="0" applyFont="1" applyBorder="1" applyAlignment="1">
      <alignment horizontal="center" vertical="center" wrapText="1"/>
    </xf>
    <xf numFmtId="0" fontId="17" fillId="0" borderId="1" xfId="0" applyFont="1" applyBorder="1" applyAlignment="1">
      <alignment horizontal="left" vertical="center" wrapText="1"/>
    </xf>
    <xf numFmtId="0" fontId="17" fillId="0" borderId="5" xfId="0" applyFont="1" applyBorder="1" applyAlignment="1">
      <alignment horizontal="center" vertical="center" wrapText="1"/>
    </xf>
  </cellXfs>
  <cellStyles count="6">
    <cellStyle name="Comma" xfId="1" builtinId="3"/>
    <cellStyle name="Normal" xfId="0" builtinId="0"/>
    <cellStyle name="Normal 2" xfId="5"/>
    <cellStyle name="Normal 2 2" xfId="4"/>
    <cellStyle name="Normal 2 3" xfId="2"/>
    <cellStyle name="Normal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deskop\9-Bao%20gia%20khach%20hang%202022\DA%20kE\22-Ke%20Ho%20Nha%20Trang\5%20-%20Gia%20SP\-%20CC%20Gia%20SP-%20CB%20gia%20Lien%20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cpxd"/>
      <sheetName val="Khái toán"/>
      <sheetName val="Hồ Phía đông"/>
      <sheetName val="Hồ Phía Tây"/>
      <sheetName val="Kênh Dẫn"/>
      <sheetName val="Kênh thoat"/>
      <sheetName val="tc 2,5"/>
      <sheetName val="H2,5-L2M"/>
      <sheetName val="CK H0,8-L1,0m"/>
      <sheetName val="CK H1,0-L1,0m"/>
      <sheetName val="Tam 1"/>
      <sheetName val="0,75"/>
      <sheetName val="1,0"/>
      <sheetName val="1,35"/>
      <sheetName val="1,85"/>
      <sheetName val="CC SP"/>
      <sheetName val="Tam 2 &amp;2C"/>
      <sheetName val="Tam 2A"/>
      <sheetName val="Tam 2B"/>
      <sheetName val="Ke H2,5"/>
      <sheetName val="Mương 4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7">
          <cell r="N7">
            <v>18573000</v>
          </cell>
        </row>
      </sheetData>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3"/>
  <sheetViews>
    <sheetView tabSelected="1" view="pageBreakPreview" topLeftCell="A234" zoomScaleNormal="100" zoomScaleSheetLayoutView="100" workbookViewId="0">
      <selection activeCell="L249" sqref="L249"/>
    </sheetView>
  </sheetViews>
  <sheetFormatPr defaultRowHeight="15.75" x14ac:dyDescent="0.25"/>
  <cols>
    <col min="1" max="1" width="9.140625" style="23"/>
    <col min="2" max="2" width="49" style="17" customWidth="1"/>
    <col min="3" max="3" width="9.140625" style="18" customWidth="1"/>
    <col min="4" max="4" width="25.5703125" style="18" customWidth="1"/>
    <col min="5" max="5" width="14.7109375" style="79" customWidth="1"/>
    <col min="6" max="6" width="32" style="17" customWidth="1"/>
    <col min="7" max="7" width="0" style="13" hidden="1" customWidth="1"/>
    <col min="8" max="238" width="9.140625" style="13"/>
    <col min="239" max="239" width="40.7109375" style="13" customWidth="1"/>
    <col min="240" max="240" width="13.28515625" style="13" customWidth="1"/>
    <col min="241" max="241" width="19.7109375" style="13" customWidth="1"/>
    <col min="242" max="242" width="16.85546875" style="13" customWidth="1"/>
    <col min="243" max="243" width="12.28515625" style="13" customWidth="1"/>
    <col min="244" max="244" width="12.7109375" style="13" customWidth="1"/>
    <col min="245" max="245" width="14.5703125" style="13" customWidth="1"/>
    <col min="246" max="246" width="19.7109375" style="13" customWidth="1"/>
    <col min="247" max="247" width="12.85546875" style="13" customWidth="1"/>
    <col min="248" max="251" width="19.7109375" style="13" customWidth="1"/>
    <col min="252" max="494" width="9.140625" style="13"/>
    <col min="495" max="495" width="40.7109375" style="13" customWidth="1"/>
    <col min="496" max="496" width="13.28515625" style="13" customWidth="1"/>
    <col min="497" max="497" width="19.7109375" style="13" customWidth="1"/>
    <col min="498" max="498" width="16.85546875" style="13" customWidth="1"/>
    <col min="499" max="499" width="12.28515625" style="13" customWidth="1"/>
    <col min="500" max="500" width="12.7109375" style="13" customWidth="1"/>
    <col min="501" max="501" width="14.5703125" style="13" customWidth="1"/>
    <col min="502" max="502" width="19.7109375" style="13" customWidth="1"/>
    <col min="503" max="503" width="12.85546875" style="13" customWidth="1"/>
    <col min="504" max="507" width="19.7109375" style="13" customWidth="1"/>
    <col min="508" max="750" width="9.140625" style="13"/>
    <col min="751" max="751" width="40.7109375" style="13" customWidth="1"/>
    <col min="752" max="752" width="13.28515625" style="13" customWidth="1"/>
    <col min="753" max="753" width="19.7109375" style="13" customWidth="1"/>
    <col min="754" max="754" width="16.85546875" style="13" customWidth="1"/>
    <col min="755" max="755" width="12.28515625" style="13" customWidth="1"/>
    <col min="756" max="756" width="12.7109375" style="13" customWidth="1"/>
    <col min="757" max="757" width="14.5703125" style="13" customWidth="1"/>
    <col min="758" max="758" width="19.7109375" style="13" customWidth="1"/>
    <col min="759" max="759" width="12.85546875" style="13" customWidth="1"/>
    <col min="760" max="763" width="19.7109375" style="13" customWidth="1"/>
    <col min="764" max="1006" width="9.140625" style="13"/>
    <col min="1007" max="1007" width="40.7109375" style="13" customWidth="1"/>
    <col min="1008" max="1008" width="13.28515625" style="13" customWidth="1"/>
    <col min="1009" max="1009" width="19.7109375" style="13" customWidth="1"/>
    <col min="1010" max="1010" width="16.85546875" style="13" customWidth="1"/>
    <col min="1011" max="1011" width="12.28515625" style="13" customWidth="1"/>
    <col min="1012" max="1012" width="12.7109375" style="13" customWidth="1"/>
    <col min="1013" max="1013" width="14.5703125" style="13" customWidth="1"/>
    <col min="1014" max="1014" width="19.7109375" style="13" customWidth="1"/>
    <col min="1015" max="1015" width="12.85546875" style="13" customWidth="1"/>
    <col min="1016" max="1019" width="19.7109375" style="13" customWidth="1"/>
    <col min="1020" max="1262" width="9.140625" style="13"/>
    <col min="1263" max="1263" width="40.7109375" style="13" customWidth="1"/>
    <col min="1264" max="1264" width="13.28515625" style="13" customWidth="1"/>
    <col min="1265" max="1265" width="19.7109375" style="13" customWidth="1"/>
    <col min="1266" max="1266" width="16.85546875" style="13" customWidth="1"/>
    <col min="1267" max="1267" width="12.28515625" style="13" customWidth="1"/>
    <col min="1268" max="1268" width="12.7109375" style="13" customWidth="1"/>
    <col min="1269" max="1269" width="14.5703125" style="13" customWidth="1"/>
    <col min="1270" max="1270" width="19.7109375" style="13" customWidth="1"/>
    <col min="1271" max="1271" width="12.85546875" style="13" customWidth="1"/>
    <col min="1272" max="1275" width="19.7109375" style="13" customWidth="1"/>
    <col min="1276" max="1518" width="9.140625" style="13"/>
    <col min="1519" max="1519" width="40.7109375" style="13" customWidth="1"/>
    <col min="1520" max="1520" width="13.28515625" style="13" customWidth="1"/>
    <col min="1521" max="1521" width="19.7109375" style="13" customWidth="1"/>
    <col min="1522" max="1522" width="16.85546875" style="13" customWidth="1"/>
    <col min="1523" max="1523" width="12.28515625" style="13" customWidth="1"/>
    <col min="1524" max="1524" width="12.7109375" style="13" customWidth="1"/>
    <col min="1525" max="1525" width="14.5703125" style="13" customWidth="1"/>
    <col min="1526" max="1526" width="19.7109375" style="13" customWidth="1"/>
    <col min="1527" max="1527" width="12.85546875" style="13" customWidth="1"/>
    <col min="1528" max="1531" width="19.7109375" style="13" customWidth="1"/>
    <col min="1532" max="1774" width="9.140625" style="13"/>
    <col min="1775" max="1775" width="40.7109375" style="13" customWidth="1"/>
    <col min="1776" max="1776" width="13.28515625" style="13" customWidth="1"/>
    <col min="1777" max="1777" width="19.7109375" style="13" customWidth="1"/>
    <col min="1778" max="1778" width="16.85546875" style="13" customWidth="1"/>
    <col min="1779" max="1779" width="12.28515625" style="13" customWidth="1"/>
    <col min="1780" max="1780" width="12.7109375" style="13" customWidth="1"/>
    <col min="1781" max="1781" width="14.5703125" style="13" customWidth="1"/>
    <col min="1782" max="1782" width="19.7109375" style="13" customWidth="1"/>
    <col min="1783" max="1783" width="12.85546875" style="13" customWidth="1"/>
    <col min="1784" max="1787" width="19.7109375" style="13" customWidth="1"/>
    <col min="1788" max="2030" width="9.140625" style="13"/>
    <col min="2031" max="2031" width="40.7109375" style="13" customWidth="1"/>
    <col min="2032" max="2032" width="13.28515625" style="13" customWidth="1"/>
    <col min="2033" max="2033" width="19.7109375" style="13" customWidth="1"/>
    <col min="2034" max="2034" width="16.85546875" style="13" customWidth="1"/>
    <col min="2035" max="2035" width="12.28515625" style="13" customWidth="1"/>
    <col min="2036" max="2036" width="12.7109375" style="13" customWidth="1"/>
    <col min="2037" max="2037" width="14.5703125" style="13" customWidth="1"/>
    <col min="2038" max="2038" width="19.7109375" style="13" customWidth="1"/>
    <col min="2039" max="2039" width="12.85546875" style="13" customWidth="1"/>
    <col min="2040" max="2043" width="19.7109375" style="13" customWidth="1"/>
    <col min="2044" max="2286" width="9.140625" style="13"/>
    <col min="2287" max="2287" width="40.7109375" style="13" customWidth="1"/>
    <col min="2288" max="2288" width="13.28515625" style="13" customWidth="1"/>
    <col min="2289" max="2289" width="19.7109375" style="13" customWidth="1"/>
    <col min="2290" max="2290" width="16.85546875" style="13" customWidth="1"/>
    <col min="2291" max="2291" width="12.28515625" style="13" customWidth="1"/>
    <col min="2292" max="2292" width="12.7109375" style="13" customWidth="1"/>
    <col min="2293" max="2293" width="14.5703125" style="13" customWidth="1"/>
    <col min="2294" max="2294" width="19.7109375" style="13" customWidth="1"/>
    <col min="2295" max="2295" width="12.85546875" style="13" customWidth="1"/>
    <col min="2296" max="2299" width="19.7109375" style="13" customWidth="1"/>
    <col min="2300" max="2542" width="9.140625" style="13"/>
    <col min="2543" max="2543" width="40.7109375" style="13" customWidth="1"/>
    <col min="2544" max="2544" width="13.28515625" style="13" customWidth="1"/>
    <col min="2545" max="2545" width="19.7109375" style="13" customWidth="1"/>
    <col min="2546" max="2546" width="16.85546875" style="13" customWidth="1"/>
    <col min="2547" max="2547" width="12.28515625" style="13" customWidth="1"/>
    <col min="2548" max="2548" width="12.7109375" style="13" customWidth="1"/>
    <col min="2549" max="2549" width="14.5703125" style="13" customWidth="1"/>
    <col min="2550" max="2550" width="19.7109375" style="13" customWidth="1"/>
    <col min="2551" max="2551" width="12.85546875" style="13" customWidth="1"/>
    <col min="2552" max="2555" width="19.7109375" style="13" customWidth="1"/>
    <col min="2556" max="2798" width="9.140625" style="13"/>
    <col min="2799" max="2799" width="40.7109375" style="13" customWidth="1"/>
    <col min="2800" max="2800" width="13.28515625" style="13" customWidth="1"/>
    <col min="2801" max="2801" width="19.7109375" style="13" customWidth="1"/>
    <col min="2802" max="2802" width="16.85546875" style="13" customWidth="1"/>
    <col min="2803" max="2803" width="12.28515625" style="13" customWidth="1"/>
    <col min="2804" max="2804" width="12.7109375" style="13" customWidth="1"/>
    <col min="2805" max="2805" width="14.5703125" style="13" customWidth="1"/>
    <col min="2806" max="2806" width="19.7109375" style="13" customWidth="1"/>
    <col min="2807" max="2807" width="12.85546875" style="13" customWidth="1"/>
    <col min="2808" max="2811" width="19.7109375" style="13" customWidth="1"/>
    <col min="2812" max="3054" width="9.140625" style="13"/>
    <col min="3055" max="3055" width="40.7109375" style="13" customWidth="1"/>
    <col min="3056" max="3056" width="13.28515625" style="13" customWidth="1"/>
    <col min="3057" max="3057" width="19.7109375" style="13" customWidth="1"/>
    <col min="3058" max="3058" width="16.85546875" style="13" customWidth="1"/>
    <col min="3059" max="3059" width="12.28515625" style="13" customWidth="1"/>
    <col min="3060" max="3060" width="12.7109375" style="13" customWidth="1"/>
    <col min="3061" max="3061" width="14.5703125" style="13" customWidth="1"/>
    <col min="3062" max="3062" width="19.7109375" style="13" customWidth="1"/>
    <col min="3063" max="3063" width="12.85546875" style="13" customWidth="1"/>
    <col min="3064" max="3067" width="19.7109375" style="13" customWidth="1"/>
    <col min="3068" max="3310" width="9.140625" style="13"/>
    <col min="3311" max="3311" width="40.7109375" style="13" customWidth="1"/>
    <col min="3312" max="3312" width="13.28515625" style="13" customWidth="1"/>
    <col min="3313" max="3313" width="19.7109375" style="13" customWidth="1"/>
    <col min="3314" max="3314" width="16.85546875" style="13" customWidth="1"/>
    <col min="3315" max="3315" width="12.28515625" style="13" customWidth="1"/>
    <col min="3316" max="3316" width="12.7109375" style="13" customWidth="1"/>
    <col min="3317" max="3317" width="14.5703125" style="13" customWidth="1"/>
    <col min="3318" max="3318" width="19.7109375" style="13" customWidth="1"/>
    <col min="3319" max="3319" width="12.85546875" style="13" customWidth="1"/>
    <col min="3320" max="3323" width="19.7109375" style="13" customWidth="1"/>
    <col min="3324" max="3566" width="9.140625" style="13"/>
    <col min="3567" max="3567" width="40.7109375" style="13" customWidth="1"/>
    <col min="3568" max="3568" width="13.28515625" style="13" customWidth="1"/>
    <col min="3569" max="3569" width="19.7109375" style="13" customWidth="1"/>
    <col min="3570" max="3570" width="16.85546875" style="13" customWidth="1"/>
    <col min="3571" max="3571" width="12.28515625" style="13" customWidth="1"/>
    <col min="3572" max="3572" width="12.7109375" style="13" customWidth="1"/>
    <col min="3573" max="3573" width="14.5703125" style="13" customWidth="1"/>
    <col min="3574" max="3574" width="19.7109375" style="13" customWidth="1"/>
    <col min="3575" max="3575" width="12.85546875" style="13" customWidth="1"/>
    <col min="3576" max="3579" width="19.7109375" style="13" customWidth="1"/>
    <col min="3580" max="3822" width="9.140625" style="13"/>
    <col min="3823" max="3823" width="40.7109375" style="13" customWidth="1"/>
    <col min="3824" max="3824" width="13.28515625" style="13" customWidth="1"/>
    <col min="3825" max="3825" width="19.7109375" style="13" customWidth="1"/>
    <col min="3826" max="3826" width="16.85546875" style="13" customWidth="1"/>
    <col min="3827" max="3827" width="12.28515625" style="13" customWidth="1"/>
    <col min="3828" max="3828" width="12.7109375" style="13" customWidth="1"/>
    <col min="3829" max="3829" width="14.5703125" style="13" customWidth="1"/>
    <col min="3830" max="3830" width="19.7109375" style="13" customWidth="1"/>
    <col min="3831" max="3831" width="12.85546875" style="13" customWidth="1"/>
    <col min="3832" max="3835" width="19.7109375" style="13" customWidth="1"/>
    <col min="3836" max="4078" width="9.140625" style="13"/>
    <col min="4079" max="4079" width="40.7109375" style="13" customWidth="1"/>
    <col min="4080" max="4080" width="13.28515625" style="13" customWidth="1"/>
    <col min="4081" max="4081" width="19.7109375" style="13" customWidth="1"/>
    <col min="4082" max="4082" width="16.85546875" style="13" customWidth="1"/>
    <col min="4083" max="4083" width="12.28515625" style="13" customWidth="1"/>
    <col min="4084" max="4084" width="12.7109375" style="13" customWidth="1"/>
    <col min="4085" max="4085" width="14.5703125" style="13" customWidth="1"/>
    <col min="4086" max="4086" width="19.7109375" style="13" customWidth="1"/>
    <col min="4087" max="4087" width="12.85546875" style="13" customWidth="1"/>
    <col min="4088" max="4091" width="19.7109375" style="13" customWidth="1"/>
    <col min="4092" max="4334" width="9.140625" style="13"/>
    <col min="4335" max="4335" width="40.7109375" style="13" customWidth="1"/>
    <col min="4336" max="4336" width="13.28515625" style="13" customWidth="1"/>
    <col min="4337" max="4337" width="19.7109375" style="13" customWidth="1"/>
    <col min="4338" max="4338" width="16.85546875" style="13" customWidth="1"/>
    <col min="4339" max="4339" width="12.28515625" style="13" customWidth="1"/>
    <col min="4340" max="4340" width="12.7109375" style="13" customWidth="1"/>
    <col min="4341" max="4341" width="14.5703125" style="13" customWidth="1"/>
    <col min="4342" max="4342" width="19.7109375" style="13" customWidth="1"/>
    <col min="4343" max="4343" width="12.85546875" style="13" customWidth="1"/>
    <col min="4344" max="4347" width="19.7109375" style="13" customWidth="1"/>
    <col min="4348" max="4590" width="9.140625" style="13"/>
    <col min="4591" max="4591" width="40.7109375" style="13" customWidth="1"/>
    <col min="4592" max="4592" width="13.28515625" style="13" customWidth="1"/>
    <col min="4593" max="4593" width="19.7109375" style="13" customWidth="1"/>
    <col min="4594" max="4594" width="16.85546875" style="13" customWidth="1"/>
    <col min="4595" max="4595" width="12.28515625" style="13" customWidth="1"/>
    <col min="4596" max="4596" width="12.7109375" style="13" customWidth="1"/>
    <col min="4597" max="4597" width="14.5703125" style="13" customWidth="1"/>
    <col min="4598" max="4598" width="19.7109375" style="13" customWidth="1"/>
    <col min="4599" max="4599" width="12.85546875" style="13" customWidth="1"/>
    <col min="4600" max="4603" width="19.7109375" style="13" customWidth="1"/>
    <col min="4604" max="4846" width="9.140625" style="13"/>
    <col min="4847" max="4847" width="40.7109375" style="13" customWidth="1"/>
    <col min="4848" max="4848" width="13.28515625" style="13" customWidth="1"/>
    <col min="4849" max="4849" width="19.7109375" style="13" customWidth="1"/>
    <col min="4850" max="4850" width="16.85546875" style="13" customWidth="1"/>
    <col min="4851" max="4851" width="12.28515625" style="13" customWidth="1"/>
    <col min="4852" max="4852" width="12.7109375" style="13" customWidth="1"/>
    <col min="4853" max="4853" width="14.5703125" style="13" customWidth="1"/>
    <col min="4854" max="4854" width="19.7109375" style="13" customWidth="1"/>
    <col min="4855" max="4855" width="12.85546875" style="13" customWidth="1"/>
    <col min="4856" max="4859" width="19.7109375" style="13" customWidth="1"/>
    <col min="4860" max="5102" width="9.140625" style="13"/>
    <col min="5103" max="5103" width="40.7109375" style="13" customWidth="1"/>
    <col min="5104" max="5104" width="13.28515625" style="13" customWidth="1"/>
    <col min="5105" max="5105" width="19.7109375" style="13" customWidth="1"/>
    <col min="5106" max="5106" width="16.85546875" style="13" customWidth="1"/>
    <col min="5107" max="5107" width="12.28515625" style="13" customWidth="1"/>
    <col min="5108" max="5108" width="12.7109375" style="13" customWidth="1"/>
    <col min="5109" max="5109" width="14.5703125" style="13" customWidth="1"/>
    <col min="5110" max="5110" width="19.7109375" style="13" customWidth="1"/>
    <col min="5111" max="5111" width="12.85546875" style="13" customWidth="1"/>
    <col min="5112" max="5115" width="19.7109375" style="13" customWidth="1"/>
    <col min="5116" max="5358" width="9.140625" style="13"/>
    <col min="5359" max="5359" width="40.7109375" style="13" customWidth="1"/>
    <col min="5360" max="5360" width="13.28515625" style="13" customWidth="1"/>
    <col min="5361" max="5361" width="19.7109375" style="13" customWidth="1"/>
    <col min="5362" max="5362" width="16.85546875" style="13" customWidth="1"/>
    <col min="5363" max="5363" width="12.28515625" style="13" customWidth="1"/>
    <col min="5364" max="5364" width="12.7109375" style="13" customWidth="1"/>
    <col min="5365" max="5365" width="14.5703125" style="13" customWidth="1"/>
    <col min="5366" max="5366" width="19.7109375" style="13" customWidth="1"/>
    <col min="5367" max="5367" width="12.85546875" style="13" customWidth="1"/>
    <col min="5368" max="5371" width="19.7109375" style="13" customWidth="1"/>
    <col min="5372" max="5614" width="9.140625" style="13"/>
    <col min="5615" max="5615" width="40.7109375" style="13" customWidth="1"/>
    <col min="5616" max="5616" width="13.28515625" style="13" customWidth="1"/>
    <col min="5617" max="5617" width="19.7109375" style="13" customWidth="1"/>
    <col min="5618" max="5618" width="16.85546875" style="13" customWidth="1"/>
    <col min="5619" max="5619" width="12.28515625" style="13" customWidth="1"/>
    <col min="5620" max="5620" width="12.7109375" style="13" customWidth="1"/>
    <col min="5621" max="5621" width="14.5703125" style="13" customWidth="1"/>
    <col min="5622" max="5622" width="19.7109375" style="13" customWidth="1"/>
    <col min="5623" max="5623" width="12.85546875" style="13" customWidth="1"/>
    <col min="5624" max="5627" width="19.7109375" style="13" customWidth="1"/>
    <col min="5628" max="5870" width="9.140625" style="13"/>
    <col min="5871" max="5871" width="40.7109375" style="13" customWidth="1"/>
    <col min="5872" max="5872" width="13.28515625" style="13" customWidth="1"/>
    <col min="5873" max="5873" width="19.7109375" style="13" customWidth="1"/>
    <col min="5874" max="5874" width="16.85546875" style="13" customWidth="1"/>
    <col min="5875" max="5875" width="12.28515625" style="13" customWidth="1"/>
    <col min="5876" max="5876" width="12.7109375" style="13" customWidth="1"/>
    <col min="5877" max="5877" width="14.5703125" style="13" customWidth="1"/>
    <col min="5878" max="5878" width="19.7109375" style="13" customWidth="1"/>
    <col min="5879" max="5879" width="12.85546875" style="13" customWidth="1"/>
    <col min="5880" max="5883" width="19.7109375" style="13" customWidth="1"/>
    <col min="5884" max="6126" width="9.140625" style="13"/>
    <col min="6127" max="6127" width="40.7109375" style="13" customWidth="1"/>
    <col min="6128" max="6128" width="13.28515625" style="13" customWidth="1"/>
    <col min="6129" max="6129" width="19.7109375" style="13" customWidth="1"/>
    <col min="6130" max="6130" width="16.85546875" style="13" customWidth="1"/>
    <col min="6131" max="6131" width="12.28515625" style="13" customWidth="1"/>
    <col min="6132" max="6132" width="12.7109375" style="13" customWidth="1"/>
    <col min="6133" max="6133" width="14.5703125" style="13" customWidth="1"/>
    <col min="6134" max="6134" width="19.7109375" style="13" customWidth="1"/>
    <col min="6135" max="6135" width="12.85546875" style="13" customWidth="1"/>
    <col min="6136" max="6139" width="19.7109375" style="13" customWidth="1"/>
    <col min="6140" max="6382" width="9.140625" style="13"/>
    <col min="6383" max="6383" width="40.7109375" style="13" customWidth="1"/>
    <col min="6384" max="6384" width="13.28515625" style="13" customWidth="1"/>
    <col min="6385" max="6385" width="19.7109375" style="13" customWidth="1"/>
    <col min="6386" max="6386" width="16.85546875" style="13" customWidth="1"/>
    <col min="6387" max="6387" width="12.28515625" style="13" customWidth="1"/>
    <col min="6388" max="6388" width="12.7109375" style="13" customWidth="1"/>
    <col min="6389" max="6389" width="14.5703125" style="13" customWidth="1"/>
    <col min="6390" max="6390" width="19.7109375" style="13" customWidth="1"/>
    <col min="6391" max="6391" width="12.85546875" style="13" customWidth="1"/>
    <col min="6392" max="6395" width="19.7109375" style="13" customWidth="1"/>
    <col min="6396" max="6638" width="9.140625" style="13"/>
    <col min="6639" max="6639" width="40.7109375" style="13" customWidth="1"/>
    <col min="6640" max="6640" width="13.28515625" style="13" customWidth="1"/>
    <col min="6641" max="6641" width="19.7109375" style="13" customWidth="1"/>
    <col min="6642" max="6642" width="16.85546875" style="13" customWidth="1"/>
    <col min="6643" max="6643" width="12.28515625" style="13" customWidth="1"/>
    <col min="6644" max="6644" width="12.7109375" style="13" customWidth="1"/>
    <col min="6645" max="6645" width="14.5703125" style="13" customWidth="1"/>
    <col min="6646" max="6646" width="19.7109375" style="13" customWidth="1"/>
    <col min="6647" max="6647" width="12.85546875" style="13" customWidth="1"/>
    <col min="6648" max="6651" width="19.7109375" style="13" customWidth="1"/>
    <col min="6652" max="6894" width="9.140625" style="13"/>
    <col min="6895" max="6895" width="40.7109375" style="13" customWidth="1"/>
    <col min="6896" max="6896" width="13.28515625" style="13" customWidth="1"/>
    <col min="6897" max="6897" width="19.7109375" style="13" customWidth="1"/>
    <col min="6898" max="6898" width="16.85546875" style="13" customWidth="1"/>
    <col min="6899" max="6899" width="12.28515625" style="13" customWidth="1"/>
    <col min="6900" max="6900" width="12.7109375" style="13" customWidth="1"/>
    <col min="6901" max="6901" width="14.5703125" style="13" customWidth="1"/>
    <col min="6902" max="6902" width="19.7109375" style="13" customWidth="1"/>
    <col min="6903" max="6903" width="12.85546875" style="13" customWidth="1"/>
    <col min="6904" max="6907" width="19.7109375" style="13" customWidth="1"/>
    <col min="6908" max="7150" width="9.140625" style="13"/>
    <col min="7151" max="7151" width="40.7109375" style="13" customWidth="1"/>
    <col min="7152" max="7152" width="13.28515625" style="13" customWidth="1"/>
    <col min="7153" max="7153" width="19.7109375" style="13" customWidth="1"/>
    <col min="7154" max="7154" width="16.85546875" style="13" customWidth="1"/>
    <col min="7155" max="7155" width="12.28515625" style="13" customWidth="1"/>
    <col min="7156" max="7156" width="12.7109375" style="13" customWidth="1"/>
    <col min="7157" max="7157" width="14.5703125" style="13" customWidth="1"/>
    <col min="7158" max="7158" width="19.7109375" style="13" customWidth="1"/>
    <col min="7159" max="7159" width="12.85546875" style="13" customWidth="1"/>
    <col min="7160" max="7163" width="19.7109375" style="13" customWidth="1"/>
    <col min="7164" max="7406" width="9.140625" style="13"/>
    <col min="7407" max="7407" width="40.7109375" style="13" customWidth="1"/>
    <col min="7408" max="7408" width="13.28515625" style="13" customWidth="1"/>
    <col min="7409" max="7409" width="19.7109375" style="13" customWidth="1"/>
    <col min="7410" max="7410" width="16.85546875" style="13" customWidth="1"/>
    <col min="7411" max="7411" width="12.28515625" style="13" customWidth="1"/>
    <col min="7412" max="7412" width="12.7109375" style="13" customWidth="1"/>
    <col min="7413" max="7413" width="14.5703125" style="13" customWidth="1"/>
    <col min="7414" max="7414" width="19.7109375" style="13" customWidth="1"/>
    <col min="7415" max="7415" width="12.85546875" style="13" customWidth="1"/>
    <col min="7416" max="7419" width="19.7109375" style="13" customWidth="1"/>
    <col min="7420" max="7662" width="9.140625" style="13"/>
    <col min="7663" max="7663" width="40.7109375" style="13" customWidth="1"/>
    <col min="7664" max="7664" width="13.28515625" style="13" customWidth="1"/>
    <col min="7665" max="7665" width="19.7109375" style="13" customWidth="1"/>
    <col min="7666" max="7666" width="16.85546875" style="13" customWidth="1"/>
    <col min="7667" max="7667" width="12.28515625" style="13" customWidth="1"/>
    <col min="7668" max="7668" width="12.7109375" style="13" customWidth="1"/>
    <col min="7669" max="7669" width="14.5703125" style="13" customWidth="1"/>
    <col min="7670" max="7670" width="19.7109375" style="13" customWidth="1"/>
    <col min="7671" max="7671" width="12.85546875" style="13" customWidth="1"/>
    <col min="7672" max="7675" width="19.7109375" style="13" customWidth="1"/>
    <col min="7676" max="7918" width="9.140625" style="13"/>
    <col min="7919" max="7919" width="40.7109375" style="13" customWidth="1"/>
    <col min="7920" max="7920" width="13.28515625" style="13" customWidth="1"/>
    <col min="7921" max="7921" width="19.7109375" style="13" customWidth="1"/>
    <col min="7922" max="7922" width="16.85546875" style="13" customWidth="1"/>
    <col min="7923" max="7923" width="12.28515625" style="13" customWidth="1"/>
    <col min="7924" max="7924" width="12.7109375" style="13" customWidth="1"/>
    <col min="7925" max="7925" width="14.5703125" style="13" customWidth="1"/>
    <col min="7926" max="7926" width="19.7109375" style="13" customWidth="1"/>
    <col min="7927" max="7927" width="12.85546875" style="13" customWidth="1"/>
    <col min="7928" max="7931" width="19.7109375" style="13" customWidth="1"/>
    <col min="7932" max="8174" width="9.140625" style="13"/>
    <col min="8175" max="8175" width="40.7109375" style="13" customWidth="1"/>
    <col min="8176" max="8176" width="13.28515625" style="13" customWidth="1"/>
    <col min="8177" max="8177" width="19.7109375" style="13" customWidth="1"/>
    <col min="8178" max="8178" width="16.85546875" style="13" customWidth="1"/>
    <col min="8179" max="8179" width="12.28515625" style="13" customWidth="1"/>
    <col min="8180" max="8180" width="12.7109375" style="13" customWidth="1"/>
    <col min="8181" max="8181" width="14.5703125" style="13" customWidth="1"/>
    <col min="8182" max="8182" width="19.7109375" style="13" customWidth="1"/>
    <col min="8183" max="8183" width="12.85546875" style="13" customWidth="1"/>
    <col min="8184" max="8187" width="19.7109375" style="13" customWidth="1"/>
    <col min="8188" max="8430" width="9.140625" style="13"/>
    <col min="8431" max="8431" width="40.7109375" style="13" customWidth="1"/>
    <col min="8432" max="8432" width="13.28515625" style="13" customWidth="1"/>
    <col min="8433" max="8433" width="19.7109375" style="13" customWidth="1"/>
    <col min="8434" max="8434" width="16.85546875" style="13" customWidth="1"/>
    <col min="8435" max="8435" width="12.28515625" style="13" customWidth="1"/>
    <col min="8436" max="8436" width="12.7109375" style="13" customWidth="1"/>
    <col min="8437" max="8437" width="14.5703125" style="13" customWidth="1"/>
    <col min="8438" max="8438" width="19.7109375" style="13" customWidth="1"/>
    <col min="8439" max="8439" width="12.85546875" style="13" customWidth="1"/>
    <col min="8440" max="8443" width="19.7109375" style="13" customWidth="1"/>
    <col min="8444" max="8686" width="9.140625" style="13"/>
    <col min="8687" max="8687" width="40.7109375" style="13" customWidth="1"/>
    <col min="8688" max="8688" width="13.28515625" style="13" customWidth="1"/>
    <col min="8689" max="8689" width="19.7109375" style="13" customWidth="1"/>
    <col min="8690" max="8690" width="16.85546875" style="13" customWidth="1"/>
    <col min="8691" max="8691" width="12.28515625" style="13" customWidth="1"/>
    <col min="8692" max="8692" width="12.7109375" style="13" customWidth="1"/>
    <col min="8693" max="8693" width="14.5703125" style="13" customWidth="1"/>
    <col min="8694" max="8694" width="19.7109375" style="13" customWidth="1"/>
    <col min="8695" max="8695" width="12.85546875" style="13" customWidth="1"/>
    <col min="8696" max="8699" width="19.7109375" style="13" customWidth="1"/>
    <col min="8700" max="8942" width="9.140625" style="13"/>
    <col min="8943" max="8943" width="40.7109375" style="13" customWidth="1"/>
    <col min="8944" max="8944" width="13.28515625" style="13" customWidth="1"/>
    <col min="8945" max="8945" width="19.7109375" style="13" customWidth="1"/>
    <col min="8946" max="8946" width="16.85546875" style="13" customWidth="1"/>
    <col min="8947" max="8947" width="12.28515625" style="13" customWidth="1"/>
    <col min="8948" max="8948" width="12.7109375" style="13" customWidth="1"/>
    <col min="8949" max="8949" width="14.5703125" style="13" customWidth="1"/>
    <col min="8950" max="8950" width="19.7109375" style="13" customWidth="1"/>
    <col min="8951" max="8951" width="12.85546875" style="13" customWidth="1"/>
    <col min="8952" max="8955" width="19.7109375" style="13" customWidth="1"/>
    <col min="8956" max="9198" width="9.140625" style="13"/>
    <col min="9199" max="9199" width="40.7109375" style="13" customWidth="1"/>
    <col min="9200" max="9200" width="13.28515625" style="13" customWidth="1"/>
    <col min="9201" max="9201" width="19.7109375" style="13" customWidth="1"/>
    <col min="9202" max="9202" width="16.85546875" style="13" customWidth="1"/>
    <col min="9203" max="9203" width="12.28515625" style="13" customWidth="1"/>
    <col min="9204" max="9204" width="12.7109375" style="13" customWidth="1"/>
    <col min="9205" max="9205" width="14.5703125" style="13" customWidth="1"/>
    <col min="9206" max="9206" width="19.7109375" style="13" customWidth="1"/>
    <col min="9207" max="9207" width="12.85546875" style="13" customWidth="1"/>
    <col min="9208" max="9211" width="19.7109375" style="13" customWidth="1"/>
    <col min="9212" max="9454" width="9.140625" style="13"/>
    <col min="9455" max="9455" width="40.7109375" style="13" customWidth="1"/>
    <col min="9456" max="9456" width="13.28515625" style="13" customWidth="1"/>
    <col min="9457" max="9457" width="19.7109375" style="13" customWidth="1"/>
    <col min="9458" max="9458" width="16.85546875" style="13" customWidth="1"/>
    <col min="9459" max="9459" width="12.28515625" style="13" customWidth="1"/>
    <col min="9460" max="9460" width="12.7109375" style="13" customWidth="1"/>
    <col min="9461" max="9461" width="14.5703125" style="13" customWidth="1"/>
    <col min="9462" max="9462" width="19.7109375" style="13" customWidth="1"/>
    <col min="9463" max="9463" width="12.85546875" style="13" customWidth="1"/>
    <col min="9464" max="9467" width="19.7109375" style="13" customWidth="1"/>
    <col min="9468" max="9710" width="9.140625" style="13"/>
    <col min="9711" max="9711" width="40.7109375" style="13" customWidth="1"/>
    <col min="9712" max="9712" width="13.28515625" style="13" customWidth="1"/>
    <col min="9713" max="9713" width="19.7109375" style="13" customWidth="1"/>
    <col min="9714" max="9714" width="16.85546875" style="13" customWidth="1"/>
    <col min="9715" max="9715" width="12.28515625" style="13" customWidth="1"/>
    <col min="9716" max="9716" width="12.7109375" style="13" customWidth="1"/>
    <col min="9717" max="9717" width="14.5703125" style="13" customWidth="1"/>
    <col min="9718" max="9718" width="19.7109375" style="13" customWidth="1"/>
    <col min="9719" max="9719" width="12.85546875" style="13" customWidth="1"/>
    <col min="9720" max="9723" width="19.7109375" style="13" customWidth="1"/>
    <col min="9724" max="9966" width="9.140625" style="13"/>
    <col min="9967" max="9967" width="40.7109375" style="13" customWidth="1"/>
    <col min="9968" max="9968" width="13.28515625" style="13" customWidth="1"/>
    <col min="9969" max="9969" width="19.7109375" style="13" customWidth="1"/>
    <col min="9970" max="9970" width="16.85546875" style="13" customWidth="1"/>
    <col min="9971" max="9971" width="12.28515625" style="13" customWidth="1"/>
    <col min="9972" max="9972" width="12.7109375" style="13" customWidth="1"/>
    <col min="9973" max="9973" width="14.5703125" style="13" customWidth="1"/>
    <col min="9974" max="9974" width="19.7109375" style="13" customWidth="1"/>
    <col min="9975" max="9975" width="12.85546875" style="13" customWidth="1"/>
    <col min="9976" max="9979" width="19.7109375" style="13" customWidth="1"/>
    <col min="9980" max="10222" width="9.140625" style="13"/>
    <col min="10223" max="10223" width="40.7109375" style="13" customWidth="1"/>
    <col min="10224" max="10224" width="13.28515625" style="13" customWidth="1"/>
    <col min="10225" max="10225" width="19.7109375" style="13" customWidth="1"/>
    <col min="10226" max="10226" width="16.85546875" style="13" customWidth="1"/>
    <col min="10227" max="10227" width="12.28515625" style="13" customWidth="1"/>
    <col min="10228" max="10228" width="12.7109375" style="13" customWidth="1"/>
    <col min="10229" max="10229" width="14.5703125" style="13" customWidth="1"/>
    <col min="10230" max="10230" width="19.7109375" style="13" customWidth="1"/>
    <col min="10231" max="10231" width="12.85546875" style="13" customWidth="1"/>
    <col min="10232" max="10235" width="19.7109375" style="13" customWidth="1"/>
    <col min="10236" max="10478" width="9.140625" style="13"/>
    <col min="10479" max="10479" width="40.7109375" style="13" customWidth="1"/>
    <col min="10480" max="10480" width="13.28515625" style="13" customWidth="1"/>
    <col min="10481" max="10481" width="19.7109375" style="13" customWidth="1"/>
    <col min="10482" max="10482" width="16.85546875" style="13" customWidth="1"/>
    <col min="10483" max="10483" width="12.28515625" style="13" customWidth="1"/>
    <col min="10484" max="10484" width="12.7109375" style="13" customWidth="1"/>
    <col min="10485" max="10485" width="14.5703125" style="13" customWidth="1"/>
    <col min="10486" max="10486" width="19.7109375" style="13" customWidth="1"/>
    <col min="10487" max="10487" width="12.85546875" style="13" customWidth="1"/>
    <col min="10488" max="10491" width="19.7109375" style="13" customWidth="1"/>
    <col min="10492" max="10734" width="9.140625" style="13"/>
    <col min="10735" max="10735" width="40.7109375" style="13" customWidth="1"/>
    <col min="10736" max="10736" width="13.28515625" style="13" customWidth="1"/>
    <col min="10737" max="10737" width="19.7109375" style="13" customWidth="1"/>
    <col min="10738" max="10738" width="16.85546875" style="13" customWidth="1"/>
    <col min="10739" max="10739" width="12.28515625" style="13" customWidth="1"/>
    <col min="10740" max="10740" width="12.7109375" style="13" customWidth="1"/>
    <col min="10741" max="10741" width="14.5703125" style="13" customWidth="1"/>
    <col min="10742" max="10742" width="19.7109375" style="13" customWidth="1"/>
    <col min="10743" max="10743" width="12.85546875" style="13" customWidth="1"/>
    <col min="10744" max="10747" width="19.7109375" style="13" customWidth="1"/>
    <col min="10748" max="10990" width="9.140625" style="13"/>
    <col min="10991" max="10991" width="40.7109375" style="13" customWidth="1"/>
    <col min="10992" max="10992" width="13.28515625" style="13" customWidth="1"/>
    <col min="10993" max="10993" width="19.7109375" style="13" customWidth="1"/>
    <col min="10994" max="10994" width="16.85546875" style="13" customWidth="1"/>
    <col min="10995" max="10995" width="12.28515625" style="13" customWidth="1"/>
    <col min="10996" max="10996" width="12.7109375" style="13" customWidth="1"/>
    <col min="10997" max="10997" width="14.5703125" style="13" customWidth="1"/>
    <col min="10998" max="10998" width="19.7109375" style="13" customWidth="1"/>
    <col min="10999" max="10999" width="12.85546875" style="13" customWidth="1"/>
    <col min="11000" max="11003" width="19.7109375" style="13" customWidth="1"/>
    <col min="11004" max="11246" width="9.140625" style="13"/>
    <col min="11247" max="11247" width="40.7109375" style="13" customWidth="1"/>
    <col min="11248" max="11248" width="13.28515625" style="13" customWidth="1"/>
    <col min="11249" max="11249" width="19.7109375" style="13" customWidth="1"/>
    <col min="11250" max="11250" width="16.85546875" style="13" customWidth="1"/>
    <col min="11251" max="11251" width="12.28515625" style="13" customWidth="1"/>
    <col min="11252" max="11252" width="12.7109375" style="13" customWidth="1"/>
    <col min="11253" max="11253" width="14.5703125" style="13" customWidth="1"/>
    <col min="11254" max="11254" width="19.7109375" style="13" customWidth="1"/>
    <col min="11255" max="11255" width="12.85546875" style="13" customWidth="1"/>
    <col min="11256" max="11259" width="19.7109375" style="13" customWidth="1"/>
    <col min="11260" max="11502" width="9.140625" style="13"/>
    <col min="11503" max="11503" width="40.7109375" style="13" customWidth="1"/>
    <col min="11504" max="11504" width="13.28515625" style="13" customWidth="1"/>
    <col min="11505" max="11505" width="19.7109375" style="13" customWidth="1"/>
    <col min="11506" max="11506" width="16.85546875" style="13" customWidth="1"/>
    <col min="11507" max="11507" width="12.28515625" style="13" customWidth="1"/>
    <col min="11508" max="11508" width="12.7109375" style="13" customWidth="1"/>
    <col min="11509" max="11509" width="14.5703125" style="13" customWidth="1"/>
    <col min="11510" max="11510" width="19.7109375" style="13" customWidth="1"/>
    <col min="11511" max="11511" width="12.85546875" style="13" customWidth="1"/>
    <col min="11512" max="11515" width="19.7109375" style="13" customWidth="1"/>
    <col min="11516" max="11758" width="9.140625" style="13"/>
    <col min="11759" max="11759" width="40.7109375" style="13" customWidth="1"/>
    <col min="11760" max="11760" width="13.28515625" style="13" customWidth="1"/>
    <col min="11761" max="11761" width="19.7109375" style="13" customWidth="1"/>
    <col min="11762" max="11762" width="16.85546875" style="13" customWidth="1"/>
    <col min="11763" max="11763" width="12.28515625" style="13" customWidth="1"/>
    <col min="11764" max="11764" width="12.7109375" style="13" customWidth="1"/>
    <col min="11765" max="11765" width="14.5703125" style="13" customWidth="1"/>
    <col min="11766" max="11766" width="19.7109375" style="13" customWidth="1"/>
    <col min="11767" max="11767" width="12.85546875" style="13" customWidth="1"/>
    <col min="11768" max="11771" width="19.7109375" style="13" customWidth="1"/>
    <col min="11772" max="12014" width="9.140625" style="13"/>
    <col min="12015" max="12015" width="40.7109375" style="13" customWidth="1"/>
    <col min="12016" max="12016" width="13.28515625" style="13" customWidth="1"/>
    <col min="12017" max="12017" width="19.7109375" style="13" customWidth="1"/>
    <col min="12018" max="12018" width="16.85546875" style="13" customWidth="1"/>
    <col min="12019" max="12019" width="12.28515625" style="13" customWidth="1"/>
    <col min="12020" max="12020" width="12.7109375" style="13" customWidth="1"/>
    <col min="12021" max="12021" width="14.5703125" style="13" customWidth="1"/>
    <col min="12022" max="12022" width="19.7109375" style="13" customWidth="1"/>
    <col min="12023" max="12023" width="12.85546875" style="13" customWidth="1"/>
    <col min="12024" max="12027" width="19.7109375" style="13" customWidth="1"/>
    <col min="12028" max="12270" width="9.140625" style="13"/>
    <col min="12271" max="12271" width="40.7109375" style="13" customWidth="1"/>
    <col min="12272" max="12272" width="13.28515625" style="13" customWidth="1"/>
    <col min="12273" max="12273" width="19.7109375" style="13" customWidth="1"/>
    <col min="12274" max="12274" width="16.85546875" style="13" customWidth="1"/>
    <col min="12275" max="12275" width="12.28515625" style="13" customWidth="1"/>
    <col min="12276" max="12276" width="12.7109375" style="13" customWidth="1"/>
    <col min="12277" max="12277" width="14.5703125" style="13" customWidth="1"/>
    <col min="12278" max="12278" width="19.7109375" style="13" customWidth="1"/>
    <col min="12279" max="12279" width="12.85546875" style="13" customWidth="1"/>
    <col min="12280" max="12283" width="19.7109375" style="13" customWidth="1"/>
    <col min="12284" max="12526" width="9.140625" style="13"/>
    <col min="12527" max="12527" width="40.7109375" style="13" customWidth="1"/>
    <col min="12528" max="12528" width="13.28515625" style="13" customWidth="1"/>
    <col min="12529" max="12529" width="19.7109375" style="13" customWidth="1"/>
    <col min="12530" max="12530" width="16.85546875" style="13" customWidth="1"/>
    <col min="12531" max="12531" width="12.28515625" style="13" customWidth="1"/>
    <col min="12532" max="12532" width="12.7109375" style="13" customWidth="1"/>
    <col min="12533" max="12533" width="14.5703125" style="13" customWidth="1"/>
    <col min="12534" max="12534" width="19.7109375" style="13" customWidth="1"/>
    <col min="12535" max="12535" width="12.85546875" style="13" customWidth="1"/>
    <col min="12536" max="12539" width="19.7109375" style="13" customWidth="1"/>
    <col min="12540" max="12782" width="9.140625" style="13"/>
    <col min="12783" max="12783" width="40.7109375" style="13" customWidth="1"/>
    <col min="12784" max="12784" width="13.28515625" style="13" customWidth="1"/>
    <col min="12785" max="12785" width="19.7109375" style="13" customWidth="1"/>
    <col min="12786" max="12786" width="16.85546875" style="13" customWidth="1"/>
    <col min="12787" max="12787" width="12.28515625" style="13" customWidth="1"/>
    <col min="12788" max="12788" width="12.7109375" style="13" customWidth="1"/>
    <col min="12789" max="12789" width="14.5703125" style="13" customWidth="1"/>
    <col min="12790" max="12790" width="19.7109375" style="13" customWidth="1"/>
    <col min="12791" max="12791" width="12.85546875" style="13" customWidth="1"/>
    <col min="12792" max="12795" width="19.7109375" style="13" customWidth="1"/>
    <col min="12796" max="13038" width="9.140625" style="13"/>
    <col min="13039" max="13039" width="40.7109375" style="13" customWidth="1"/>
    <col min="13040" max="13040" width="13.28515625" style="13" customWidth="1"/>
    <col min="13041" max="13041" width="19.7109375" style="13" customWidth="1"/>
    <col min="13042" max="13042" width="16.85546875" style="13" customWidth="1"/>
    <col min="13043" max="13043" width="12.28515625" style="13" customWidth="1"/>
    <col min="13044" max="13044" width="12.7109375" style="13" customWidth="1"/>
    <col min="13045" max="13045" width="14.5703125" style="13" customWidth="1"/>
    <col min="13046" max="13046" width="19.7109375" style="13" customWidth="1"/>
    <col min="13047" max="13047" width="12.85546875" style="13" customWidth="1"/>
    <col min="13048" max="13051" width="19.7109375" style="13" customWidth="1"/>
    <col min="13052" max="13294" width="9.140625" style="13"/>
    <col min="13295" max="13295" width="40.7109375" style="13" customWidth="1"/>
    <col min="13296" max="13296" width="13.28515625" style="13" customWidth="1"/>
    <col min="13297" max="13297" width="19.7109375" style="13" customWidth="1"/>
    <col min="13298" max="13298" width="16.85546875" style="13" customWidth="1"/>
    <col min="13299" max="13299" width="12.28515625" style="13" customWidth="1"/>
    <col min="13300" max="13300" width="12.7109375" style="13" customWidth="1"/>
    <col min="13301" max="13301" width="14.5703125" style="13" customWidth="1"/>
    <col min="13302" max="13302" width="19.7109375" style="13" customWidth="1"/>
    <col min="13303" max="13303" width="12.85546875" style="13" customWidth="1"/>
    <col min="13304" max="13307" width="19.7109375" style="13" customWidth="1"/>
    <col min="13308" max="13550" width="9.140625" style="13"/>
    <col min="13551" max="13551" width="40.7109375" style="13" customWidth="1"/>
    <col min="13552" max="13552" width="13.28515625" style="13" customWidth="1"/>
    <col min="13553" max="13553" width="19.7109375" style="13" customWidth="1"/>
    <col min="13554" max="13554" width="16.85546875" style="13" customWidth="1"/>
    <col min="13555" max="13555" width="12.28515625" style="13" customWidth="1"/>
    <col min="13556" max="13556" width="12.7109375" style="13" customWidth="1"/>
    <col min="13557" max="13557" width="14.5703125" style="13" customWidth="1"/>
    <col min="13558" max="13558" width="19.7109375" style="13" customWidth="1"/>
    <col min="13559" max="13559" width="12.85546875" style="13" customWidth="1"/>
    <col min="13560" max="13563" width="19.7109375" style="13" customWidth="1"/>
    <col min="13564" max="13806" width="9.140625" style="13"/>
    <col min="13807" max="13807" width="40.7109375" style="13" customWidth="1"/>
    <col min="13808" max="13808" width="13.28515625" style="13" customWidth="1"/>
    <col min="13809" max="13809" width="19.7109375" style="13" customWidth="1"/>
    <col min="13810" max="13810" width="16.85546875" style="13" customWidth="1"/>
    <col min="13811" max="13811" width="12.28515625" style="13" customWidth="1"/>
    <col min="13812" max="13812" width="12.7109375" style="13" customWidth="1"/>
    <col min="13813" max="13813" width="14.5703125" style="13" customWidth="1"/>
    <col min="13814" max="13814" width="19.7109375" style="13" customWidth="1"/>
    <col min="13815" max="13815" width="12.85546875" style="13" customWidth="1"/>
    <col min="13816" max="13819" width="19.7109375" style="13" customWidth="1"/>
    <col min="13820" max="14062" width="9.140625" style="13"/>
    <col min="14063" max="14063" width="40.7109375" style="13" customWidth="1"/>
    <col min="14064" max="14064" width="13.28515625" style="13" customWidth="1"/>
    <col min="14065" max="14065" width="19.7109375" style="13" customWidth="1"/>
    <col min="14066" max="14066" width="16.85546875" style="13" customWidth="1"/>
    <col min="14067" max="14067" width="12.28515625" style="13" customWidth="1"/>
    <col min="14068" max="14068" width="12.7109375" style="13" customWidth="1"/>
    <col min="14069" max="14069" width="14.5703125" style="13" customWidth="1"/>
    <col min="14070" max="14070" width="19.7109375" style="13" customWidth="1"/>
    <col min="14071" max="14071" width="12.85546875" style="13" customWidth="1"/>
    <col min="14072" max="14075" width="19.7109375" style="13" customWidth="1"/>
    <col min="14076" max="14318" width="9.140625" style="13"/>
    <col min="14319" max="14319" width="40.7109375" style="13" customWidth="1"/>
    <col min="14320" max="14320" width="13.28515625" style="13" customWidth="1"/>
    <col min="14321" max="14321" width="19.7109375" style="13" customWidth="1"/>
    <col min="14322" max="14322" width="16.85546875" style="13" customWidth="1"/>
    <col min="14323" max="14323" width="12.28515625" style="13" customWidth="1"/>
    <col min="14324" max="14324" width="12.7109375" style="13" customWidth="1"/>
    <col min="14325" max="14325" width="14.5703125" style="13" customWidth="1"/>
    <col min="14326" max="14326" width="19.7109375" style="13" customWidth="1"/>
    <col min="14327" max="14327" width="12.85546875" style="13" customWidth="1"/>
    <col min="14328" max="14331" width="19.7109375" style="13" customWidth="1"/>
    <col min="14332" max="14574" width="9.140625" style="13"/>
    <col min="14575" max="14575" width="40.7109375" style="13" customWidth="1"/>
    <col min="14576" max="14576" width="13.28515625" style="13" customWidth="1"/>
    <col min="14577" max="14577" width="19.7109375" style="13" customWidth="1"/>
    <col min="14578" max="14578" width="16.85546875" style="13" customWidth="1"/>
    <col min="14579" max="14579" width="12.28515625" style="13" customWidth="1"/>
    <col min="14580" max="14580" width="12.7109375" style="13" customWidth="1"/>
    <col min="14581" max="14581" width="14.5703125" style="13" customWidth="1"/>
    <col min="14582" max="14582" width="19.7109375" style="13" customWidth="1"/>
    <col min="14583" max="14583" width="12.85546875" style="13" customWidth="1"/>
    <col min="14584" max="14587" width="19.7109375" style="13" customWidth="1"/>
    <col min="14588" max="14830" width="9.140625" style="13"/>
    <col min="14831" max="14831" width="40.7109375" style="13" customWidth="1"/>
    <col min="14832" max="14832" width="13.28515625" style="13" customWidth="1"/>
    <col min="14833" max="14833" width="19.7109375" style="13" customWidth="1"/>
    <col min="14834" max="14834" width="16.85546875" style="13" customWidth="1"/>
    <col min="14835" max="14835" width="12.28515625" style="13" customWidth="1"/>
    <col min="14836" max="14836" width="12.7109375" style="13" customWidth="1"/>
    <col min="14837" max="14837" width="14.5703125" style="13" customWidth="1"/>
    <col min="14838" max="14838" width="19.7109375" style="13" customWidth="1"/>
    <col min="14839" max="14839" width="12.85546875" style="13" customWidth="1"/>
    <col min="14840" max="14843" width="19.7109375" style="13" customWidth="1"/>
    <col min="14844" max="15086" width="9.140625" style="13"/>
    <col min="15087" max="15087" width="40.7109375" style="13" customWidth="1"/>
    <col min="15088" max="15088" width="13.28515625" style="13" customWidth="1"/>
    <col min="15089" max="15089" width="19.7109375" style="13" customWidth="1"/>
    <col min="15090" max="15090" width="16.85546875" style="13" customWidth="1"/>
    <col min="15091" max="15091" width="12.28515625" style="13" customWidth="1"/>
    <col min="15092" max="15092" width="12.7109375" style="13" customWidth="1"/>
    <col min="15093" max="15093" width="14.5703125" style="13" customWidth="1"/>
    <col min="15094" max="15094" width="19.7109375" style="13" customWidth="1"/>
    <col min="15095" max="15095" width="12.85546875" style="13" customWidth="1"/>
    <col min="15096" max="15099" width="19.7109375" style="13" customWidth="1"/>
    <col min="15100" max="15342" width="9.140625" style="13"/>
    <col min="15343" max="15343" width="40.7109375" style="13" customWidth="1"/>
    <col min="15344" max="15344" width="13.28515625" style="13" customWidth="1"/>
    <col min="15345" max="15345" width="19.7109375" style="13" customWidth="1"/>
    <col min="15346" max="15346" width="16.85546875" style="13" customWidth="1"/>
    <col min="15347" max="15347" width="12.28515625" style="13" customWidth="1"/>
    <col min="15348" max="15348" width="12.7109375" style="13" customWidth="1"/>
    <col min="15349" max="15349" width="14.5703125" style="13" customWidth="1"/>
    <col min="15350" max="15350" width="19.7109375" style="13" customWidth="1"/>
    <col min="15351" max="15351" width="12.85546875" style="13" customWidth="1"/>
    <col min="15352" max="15355" width="19.7109375" style="13" customWidth="1"/>
    <col min="15356" max="15598" width="9.140625" style="13"/>
    <col min="15599" max="15599" width="40.7109375" style="13" customWidth="1"/>
    <col min="15600" max="15600" width="13.28515625" style="13" customWidth="1"/>
    <col min="15601" max="15601" width="19.7109375" style="13" customWidth="1"/>
    <col min="15602" max="15602" width="16.85546875" style="13" customWidth="1"/>
    <col min="15603" max="15603" width="12.28515625" style="13" customWidth="1"/>
    <col min="15604" max="15604" width="12.7109375" style="13" customWidth="1"/>
    <col min="15605" max="15605" width="14.5703125" style="13" customWidth="1"/>
    <col min="15606" max="15606" width="19.7109375" style="13" customWidth="1"/>
    <col min="15607" max="15607" width="12.85546875" style="13" customWidth="1"/>
    <col min="15608" max="15611" width="19.7109375" style="13" customWidth="1"/>
    <col min="15612" max="15854" width="9.140625" style="13"/>
    <col min="15855" max="15855" width="40.7109375" style="13" customWidth="1"/>
    <col min="15856" max="15856" width="13.28515625" style="13" customWidth="1"/>
    <col min="15857" max="15857" width="19.7109375" style="13" customWidth="1"/>
    <col min="15858" max="15858" width="16.85546875" style="13" customWidth="1"/>
    <col min="15859" max="15859" width="12.28515625" style="13" customWidth="1"/>
    <col min="15860" max="15860" width="12.7109375" style="13" customWidth="1"/>
    <col min="15861" max="15861" width="14.5703125" style="13" customWidth="1"/>
    <col min="15862" max="15862" width="19.7109375" style="13" customWidth="1"/>
    <col min="15863" max="15863" width="12.85546875" style="13" customWidth="1"/>
    <col min="15864" max="15867" width="19.7109375" style="13" customWidth="1"/>
    <col min="15868" max="16110" width="9.140625" style="13"/>
    <col min="16111" max="16111" width="40.7109375" style="13" customWidth="1"/>
    <col min="16112" max="16112" width="13.28515625" style="13" customWidth="1"/>
    <col min="16113" max="16113" width="19.7109375" style="13" customWidth="1"/>
    <col min="16114" max="16114" width="16.85546875" style="13" customWidth="1"/>
    <col min="16115" max="16115" width="12.28515625" style="13" customWidth="1"/>
    <col min="16116" max="16116" width="12.7109375" style="13" customWidth="1"/>
    <col min="16117" max="16117" width="14.5703125" style="13" customWidth="1"/>
    <col min="16118" max="16118" width="19.7109375" style="13" customWidth="1"/>
    <col min="16119" max="16119" width="12.85546875" style="13" customWidth="1"/>
    <col min="16120" max="16123" width="19.7109375" style="13" customWidth="1"/>
    <col min="16124" max="16384" width="9.140625" style="13"/>
  </cols>
  <sheetData>
    <row r="1" spans="1:12" ht="39.75" customHeight="1" x14ac:dyDescent="0.25">
      <c r="A1" s="144" t="s">
        <v>1512</v>
      </c>
      <c r="B1" s="145"/>
      <c r="C1" s="145"/>
      <c r="D1" s="145"/>
      <c r="E1" s="145"/>
      <c r="F1" s="145"/>
      <c r="G1" s="32"/>
    </row>
    <row r="2" spans="1:12" ht="50.25" customHeight="1" x14ac:dyDescent="0.25">
      <c r="A2" s="24" t="s">
        <v>0</v>
      </c>
      <c r="B2" s="24" t="s">
        <v>1</v>
      </c>
      <c r="C2" s="24" t="s">
        <v>2</v>
      </c>
      <c r="D2" s="15" t="s">
        <v>3</v>
      </c>
      <c r="E2" s="70" t="s">
        <v>106</v>
      </c>
      <c r="F2" s="24" t="s">
        <v>33</v>
      </c>
      <c r="G2" s="32"/>
    </row>
    <row r="3" spans="1:12" ht="32.25" customHeight="1" x14ac:dyDescent="0.25">
      <c r="A3" s="146" t="s">
        <v>199</v>
      </c>
      <c r="B3" s="146"/>
      <c r="C3" s="146"/>
      <c r="D3" s="146"/>
      <c r="E3" s="146"/>
      <c r="F3" s="146"/>
      <c r="G3" s="32"/>
    </row>
    <row r="4" spans="1:12" ht="32.25" customHeight="1" x14ac:dyDescent="0.25">
      <c r="A4" s="24"/>
      <c r="B4" s="138" t="s">
        <v>149</v>
      </c>
      <c r="C4" s="138"/>
      <c r="D4" s="138"/>
      <c r="E4" s="138"/>
      <c r="F4" s="83"/>
      <c r="G4" s="32"/>
    </row>
    <row r="5" spans="1:12" ht="33" customHeight="1" x14ac:dyDescent="0.25">
      <c r="A5" s="10" t="s">
        <v>1601</v>
      </c>
      <c r="B5" s="147" t="s">
        <v>1609</v>
      </c>
      <c r="C5" s="147"/>
      <c r="D5" s="147"/>
      <c r="E5" s="71"/>
      <c r="F5" s="151" t="s">
        <v>107</v>
      </c>
      <c r="G5" s="32"/>
    </row>
    <row r="6" spans="1:12" ht="40.5" customHeight="1" x14ac:dyDescent="0.25">
      <c r="A6" s="24">
        <v>1</v>
      </c>
      <c r="B6" s="11" t="s">
        <v>56</v>
      </c>
      <c r="C6" s="84"/>
      <c r="D6" s="84"/>
      <c r="E6" s="16"/>
      <c r="F6" s="151"/>
      <c r="G6" s="32"/>
    </row>
    <row r="7" spans="1:12" ht="92.25" customHeight="1" x14ac:dyDescent="0.25">
      <c r="A7" s="28" t="s">
        <v>150</v>
      </c>
      <c r="B7" s="12" t="s">
        <v>55</v>
      </c>
      <c r="C7" s="84" t="s">
        <v>4</v>
      </c>
      <c r="D7" s="149" t="s">
        <v>5</v>
      </c>
      <c r="E7" s="16">
        <v>1440000</v>
      </c>
      <c r="F7" s="151"/>
      <c r="G7" s="32"/>
      <c r="L7" s="22"/>
    </row>
    <row r="8" spans="1:12" ht="108.75" customHeight="1" x14ac:dyDescent="0.25">
      <c r="A8" s="28">
        <v>1.2</v>
      </c>
      <c r="B8" s="12" t="s">
        <v>62</v>
      </c>
      <c r="C8" s="84" t="s">
        <v>4</v>
      </c>
      <c r="D8" s="149"/>
      <c r="E8" s="16">
        <v>2015000</v>
      </c>
      <c r="F8" s="151"/>
      <c r="G8" s="32"/>
    </row>
    <row r="9" spans="1:12" ht="109.5" customHeight="1" x14ac:dyDescent="0.25">
      <c r="A9" s="28">
        <v>1.3</v>
      </c>
      <c r="B9" s="12" t="s">
        <v>54</v>
      </c>
      <c r="C9" s="84" t="s">
        <v>4</v>
      </c>
      <c r="D9" s="149" t="s">
        <v>5</v>
      </c>
      <c r="E9" s="16">
        <v>2130000</v>
      </c>
      <c r="F9" s="151"/>
      <c r="G9" s="32"/>
    </row>
    <row r="10" spans="1:12" ht="114" customHeight="1" x14ac:dyDescent="0.25">
      <c r="A10" s="28" t="s">
        <v>151</v>
      </c>
      <c r="B10" s="12" t="s">
        <v>154</v>
      </c>
      <c r="C10" s="84" t="s">
        <v>4</v>
      </c>
      <c r="D10" s="149"/>
      <c r="E10" s="16">
        <v>1932000</v>
      </c>
      <c r="F10" s="151"/>
      <c r="G10" s="32"/>
    </row>
    <row r="11" spans="1:12" ht="117.75" customHeight="1" x14ac:dyDescent="0.25">
      <c r="A11" s="28" t="s">
        <v>152</v>
      </c>
      <c r="B11" s="12" t="s">
        <v>116</v>
      </c>
      <c r="C11" s="84" t="s">
        <v>4</v>
      </c>
      <c r="D11" s="149"/>
      <c r="E11" s="16">
        <v>1970000</v>
      </c>
      <c r="F11" s="151"/>
      <c r="G11" s="32"/>
    </row>
    <row r="12" spans="1:12" ht="104.25" customHeight="1" x14ac:dyDescent="0.25">
      <c r="A12" s="28" t="s">
        <v>153</v>
      </c>
      <c r="B12" s="12" t="s">
        <v>115</v>
      </c>
      <c r="C12" s="84" t="s">
        <v>4</v>
      </c>
      <c r="D12" s="149"/>
      <c r="E12" s="16">
        <f>1890000</f>
        <v>1890000</v>
      </c>
      <c r="F12" s="151"/>
      <c r="G12" s="32"/>
    </row>
    <row r="13" spans="1:12" ht="36" customHeight="1" x14ac:dyDescent="0.25">
      <c r="A13" s="10">
        <v>2</v>
      </c>
      <c r="B13" s="11" t="s">
        <v>44</v>
      </c>
      <c r="C13" s="24"/>
      <c r="D13" s="84"/>
      <c r="E13" s="70"/>
      <c r="F13" s="151"/>
      <c r="G13" s="32"/>
    </row>
    <row r="14" spans="1:12" ht="95.25" customHeight="1" x14ac:dyDescent="0.25">
      <c r="A14" s="28" t="s">
        <v>158</v>
      </c>
      <c r="B14" s="12" t="s">
        <v>113</v>
      </c>
      <c r="C14" s="84" t="s">
        <v>4</v>
      </c>
      <c r="D14" s="149" t="s">
        <v>5</v>
      </c>
      <c r="E14" s="16">
        <f>1480000</f>
        <v>1480000</v>
      </c>
      <c r="F14" s="151"/>
      <c r="G14" s="32"/>
    </row>
    <row r="15" spans="1:12" ht="102.75" customHeight="1" x14ac:dyDescent="0.25">
      <c r="A15" s="28" t="s">
        <v>156</v>
      </c>
      <c r="B15" s="12" t="s">
        <v>114</v>
      </c>
      <c r="C15" s="84" t="s">
        <v>4</v>
      </c>
      <c r="D15" s="149"/>
      <c r="E15" s="16">
        <f>2475000</f>
        <v>2475000</v>
      </c>
      <c r="F15" s="151"/>
      <c r="G15" s="32"/>
    </row>
    <row r="16" spans="1:12" ht="110.25" customHeight="1" x14ac:dyDescent="0.25">
      <c r="A16" s="28" t="s">
        <v>157</v>
      </c>
      <c r="B16" s="12" t="s">
        <v>53</v>
      </c>
      <c r="C16" s="84" t="s">
        <v>4</v>
      </c>
      <c r="D16" s="149"/>
      <c r="E16" s="16">
        <f>2805000</f>
        <v>2805000</v>
      </c>
      <c r="F16" s="151"/>
      <c r="G16" s="32"/>
    </row>
    <row r="17" spans="1:7" ht="125.25" customHeight="1" x14ac:dyDescent="0.25">
      <c r="A17" s="28" t="s">
        <v>155</v>
      </c>
      <c r="B17" s="12" t="s">
        <v>111</v>
      </c>
      <c r="C17" s="84" t="s">
        <v>4</v>
      </c>
      <c r="D17" s="149"/>
      <c r="E17" s="16">
        <f>1978000</f>
        <v>1978000</v>
      </c>
      <c r="F17" s="151"/>
      <c r="G17" s="32"/>
    </row>
    <row r="18" spans="1:7" ht="156" customHeight="1" x14ac:dyDescent="0.25">
      <c r="A18" s="28" t="s">
        <v>159</v>
      </c>
      <c r="B18" s="12" t="s">
        <v>112</v>
      </c>
      <c r="C18" s="84" t="s">
        <v>4</v>
      </c>
      <c r="D18" s="84" t="s">
        <v>5</v>
      </c>
      <c r="E18" s="16">
        <f>1932000</f>
        <v>1932000</v>
      </c>
      <c r="F18" s="151"/>
      <c r="G18" s="32"/>
    </row>
    <row r="19" spans="1:7" ht="39.75" customHeight="1" x14ac:dyDescent="0.25">
      <c r="A19" s="10">
        <v>3</v>
      </c>
      <c r="B19" s="11" t="s">
        <v>45</v>
      </c>
      <c r="C19" s="24"/>
      <c r="D19" s="24"/>
      <c r="E19" s="70"/>
      <c r="F19" s="151"/>
      <c r="G19" s="32"/>
    </row>
    <row r="20" spans="1:7" ht="78.75" customHeight="1" x14ac:dyDescent="0.25">
      <c r="A20" s="28" t="s">
        <v>160</v>
      </c>
      <c r="B20" s="12" t="s">
        <v>67</v>
      </c>
      <c r="C20" s="84" t="s">
        <v>4</v>
      </c>
      <c r="D20" s="149" t="s">
        <v>5</v>
      </c>
      <c r="E20" s="16">
        <f>1485000</f>
        <v>1485000</v>
      </c>
      <c r="F20" s="151"/>
      <c r="G20" s="32"/>
    </row>
    <row r="21" spans="1:7" ht="102.75" customHeight="1" x14ac:dyDescent="0.25">
      <c r="A21" s="28" t="s">
        <v>161</v>
      </c>
      <c r="B21" s="12" t="s">
        <v>64</v>
      </c>
      <c r="C21" s="84" t="s">
        <v>4</v>
      </c>
      <c r="D21" s="149"/>
      <c r="E21" s="16">
        <f>2408000</f>
        <v>2408000</v>
      </c>
      <c r="F21" s="151"/>
      <c r="G21" s="32"/>
    </row>
    <row r="22" spans="1:7" ht="99.75" customHeight="1" x14ac:dyDescent="0.25">
      <c r="A22" s="28" t="s">
        <v>162</v>
      </c>
      <c r="B22" s="12" t="s">
        <v>65</v>
      </c>
      <c r="C22" s="84" t="s">
        <v>4</v>
      </c>
      <c r="D22" s="149"/>
      <c r="E22" s="16">
        <f>2695000</f>
        <v>2695000</v>
      </c>
      <c r="F22" s="151"/>
      <c r="G22" s="32"/>
    </row>
    <row r="23" spans="1:7" ht="118.5" customHeight="1" x14ac:dyDescent="0.25">
      <c r="A23" s="28" t="s">
        <v>163</v>
      </c>
      <c r="B23" s="12" t="s">
        <v>66</v>
      </c>
      <c r="C23" s="84" t="s">
        <v>4</v>
      </c>
      <c r="D23" s="149" t="s">
        <v>5</v>
      </c>
      <c r="E23" s="16">
        <f>1932000</f>
        <v>1932000</v>
      </c>
      <c r="F23" s="151"/>
      <c r="G23" s="32"/>
    </row>
    <row r="24" spans="1:7" ht="110.25" customHeight="1" x14ac:dyDescent="0.25">
      <c r="A24" s="28" t="s">
        <v>164</v>
      </c>
      <c r="B24" s="12" t="s">
        <v>63</v>
      </c>
      <c r="C24" s="84" t="s">
        <v>4</v>
      </c>
      <c r="D24" s="149"/>
      <c r="E24" s="16">
        <f>1978000</f>
        <v>1978000</v>
      </c>
      <c r="F24" s="151"/>
      <c r="G24" s="32"/>
    </row>
    <row r="25" spans="1:7" ht="30" customHeight="1" x14ac:dyDescent="0.25">
      <c r="A25" s="10">
        <v>4</v>
      </c>
      <c r="B25" s="11" t="s">
        <v>72</v>
      </c>
      <c r="C25" s="84"/>
      <c r="D25" s="149"/>
      <c r="E25" s="16"/>
      <c r="F25" s="151"/>
      <c r="G25" s="32"/>
    </row>
    <row r="26" spans="1:7" ht="71.25" customHeight="1" x14ac:dyDescent="0.25">
      <c r="A26" s="28" t="s">
        <v>165</v>
      </c>
      <c r="B26" s="12" t="s">
        <v>50</v>
      </c>
      <c r="C26" s="84" t="s">
        <v>4</v>
      </c>
      <c r="D26" s="149"/>
      <c r="E26" s="16">
        <f>3738000</f>
        <v>3738000</v>
      </c>
      <c r="F26" s="151"/>
      <c r="G26" s="32"/>
    </row>
    <row r="27" spans="1:7" ht="87" customHeight="1" x14ac:dyDescent="0.25">
      <c r="A27" s="28" t="s">
        <v>166</v>
      </c>
      <c r="B27" s="12" t="s">
        <v>52</v>
      </c>
      <c r="C27" s="84" t="s">
        <v>4</v>
      </c>
      <c r="D27" s="149"/>
      <c r="E27" s="16">
        <f>4542000</f>
        <v>4542000</v>
      </c>
      <c r="F27" s="151"/>
      <c r="G27" s="32"/>
    </row>
    <row r="28" spans="1:7" ht="76.5" customHeight="1" x14ac:dyDescent="0.25">
      <c r="A28" s="28" t="s">
        <v>167</v>
      </c>
      <c r="B28" s="12" t="s">
        <v>51</v>
      </c>
      <c r="C28" s="84" t="s">
        <v>4</v>
      </c>
      <c r="D28" s="149" t="s">
        <v>5</v>
      </c>
      <c r="E28" s="16">
        <f>3738000</f>
        <v>3738000</v>
      </c>
      <c r="F28" s="151"/>
      <c r="G28" s="32"/>
    </row>
    <row r="29" spans="1:7" ht="23.25" customHeight="1" x14ac:dyDescent="0.25">
      <c r="A29" s="10">
        <v>5</v>
      </c>
      <c r="B29" s="11" t="s">
        <v>46</v>
      </c>
      <c r="C29" s="84"/>
      <c r="D29" s="149"/>
      <c r="E29" s="16"/>
      <c r="F29" s="151"/>
      <c r="G29" s="32"/>
    </row>
    <row r="30" spans="1:7" ht="79.5" customHeight="1" x14ac:dyDescent="0.25">
      <c r="A30" s="28" t="s">
        <v>168</v>
      </c>
      <c r="B30" s="12" t="s">
        <v>68</v>
      </c>
      <c r="C30" s="84" t="s">
        <v>4</v>
      </c>
      <c r="D30" s="149"/>
      <c r="E30" s="16">
        <f>3508000</f>
        <v>3508000</v>
      </c>
      <c r="F30" s="151"/>
      <c r="G30" s="32"/>
    </row>
    <row r="31" spans="1:7" ht="88.5" customHeight="1" x14ac:dyDescent="0.25">
      <c r="A31" s="28" t="s">
        <v>169</v>
      </c>
      <c r="B31" s="12" t="s">
        <v>69</v>
      </c>
      <c r="C31" s="84" t="s">
        <v>4</v>
      </c>
      <c r="D31" s="149"/>
      <c r="E31" s="16">
        <f>3968000</f>
        <v>3968000</v>
      </c>
      <c r="F31" s="151"/>
      <c r="G31" s="32"/>
    </row>
    <row r="32" spans="1:7" ht="90" customHeight="1" x14ac:dyDescent="0.25">
      <c r="A32" s="28" t="s">
        <v>170</v>
      </c>
      <c r="B32" s="12" t="s">
        <v>70</v>
      </c>
      <c r="C32" s="84" t="s">
        <v>4</v>
      </c>
      <c r="D32" s="149"/>
      <c r="E32" s="16">
        <f>3968000</f>
        <v>3968000</v>
      </c>
      <c r="F32" s="151"/>
      <c r="G32" s="32"/>
    </row>
    <row r="33" spans="1:7" ht="27" customHeight="1" x14ac:dyDescent="0.25">
      <c r="A33" s="10">
        <v>6</v>
      </c>
      <c r="B33" s="11" t="s">
        <v>71</v>
      </c>
      <c r="C33" s="84"/>
      <c r="D33" s="149"/>
      <c r="E33" s="16"/>
      <c r="F33" s="151"/>
      <c r="G33" s="32"/>
    </row>
    <row r="34" spans="1:7" ht="121.5" customHeight="1" x14ac:dyDescent="0.25">
      <c r="A34" s="28" t="s">
        <v>171</v>
      </c>
      <c r="B34" s="12" t="s">
        <v>57</v>
      </c>
      <c r="C34" s="84" t="s">
        <v>4</v>
      </c>
      <c r="D34" s="149"/>
      <c r="E34" s="16">
        <f>6550000</f>
        <v>6550000</v>
      </c>
      <c r="F34" s="151"/>
      <c r="G34" s="32"/>
    </row>
    <row r="35" spans="1:7" ht="120" customHeight="1" x14ac:dyDescent="0.25">
      <c r="A35" s="28" t="s">
        <v>172</v>
      </c>
      <c r="B35" s="12" t="s">
        <v>110</v>
      </c>
      <c r="C35" s="84" t="s">
        <v>4</v>
      </c>
      <c r="D35" s="149" t="s">
        <v>5</v>
      </c>
      <c r="E35" s="16">
        <f>6340000</f>
        <v>6340000</v>
      </c>
      <c r="F35" s="151"/>
      <c r="G35" s="32"/>
    </row>
    <row r="36" spans="1:7" ht="126.75" customHeight="1" x14ac:dyDescent="0.25">
      <c r="A36" s="28" t="s">
        <v>173</v>
      </c>
      <c r="B36" s="12" t="s">
        <v>109</v>
      </c>
      <c r="C36" s="84" t="s">
        <v>4</v>
      </c>
      <c r="D36" s="149"/>
      <c r="E36" s="16">
        <f>6074000</f>
        <v>6074000</v>
      </c>
      <c r="F36" s="151"/>
      <c r="G36" s="32"/>
    </row>
    <row r="37" spans="1:7" ht="116.25" customHeight="1" x14ac:dyDescent="0.25">
      <c r="A37" s="28" t="s">
        <v>174</v>
      </c>
      <c r="B37" s="12" t="s">
        <v>34</v>
      </c>
      <c r="C37" s="84" t="s">
        <v>4</v>
      </c>
      <c r="D37" s="149"/>
      <c r="E37" s="16">
        <f>5023000</f>
        <v>5023000</v>
      </c>
      <c r="F37" s="151"/>
      <c r="G37" s="32"/>
    </row>
    <row r="38" spans="1:7" ht="131.25" customHeight="1" x14ac:dyDescent="0.25">
      <c r="A38" s="28" t="s">
        <v>175</v>
      </c>
      <c r="B38" s="12" t="s">
        <v>105</v>
      </c>
      <c r="C38" s="84" t="s">
        <v>4</v>
      </c>
      <c r="D38" s="149"/>
      <c r="E38" s="16">
        <f>6452000</f>
        <v>6452000</v>
      </c>
      <c r="F38" s="151"/>
      <c r="G38" s="32"/>
    </row>
    <row r="39" spans="1:7" ht="128.25" customHeight="1" x14ac:dyDescent="0.25">
      <c r="A39" s="28" t="s">
        <v>176</v>
      </c>
      <c r="B39" s="12" t="s">
        <v>35</v>
      </c>
      <c r="C39" s="84" t="s">
        <v>4</v>
      </c>
      <c r="D39" s="149" t="s">
        <v>5</v>
      </c>
      <c r="E39" s="16">
        <f>5225000</f>
        <v>5225000</v>
      </c>
      <c r="F39" s="151"/>
      <c r="G39" s="32"/>
    </row>
    <row r="40" spans="1:7" ht="39" customHeight="1" x14ac:dyDescent="0.25">
      <c r="A40" s="10">
        <v>7</v>
      </c>
      <c r="B40" s="11" t="s">
        <v>47</v>
      </c>
      <c r="C40" s="24"/>
      <c r="D40" s="149"/>
      <c r="E40" s="70"/>
      <c r="F40" s="151"/>
      <c r="G40" s="32"/>
    </row>
    <row r="41" spans="1:7" ht="76.5" customHeight="1" x14ac:dyDescent="0.25">
      <c r="A41" s="28" t="s">
        <v>177</v>
      </c>
      <c r="B41" s="12" t="s">
        <v>59</v>
      </c>
      <c r="C41" s="84" t="s">
        <v>4</v>
      </c>
      <c r="D41" s="149"/>
      <c r="E41" s="16">
        <f>1740000</f>
        <v>1740000</v>
      </c>
      <c r="F41" s="151"/>
      <c r="G41" s="32"/>
    </row>
    <row r="42" spans="1:7" ht="108.75" customHeight="1" x14ac:dyDescent="0.25">
      <c r="A42" s="28" t="s">
        <v>178</v>
      </c>
      <c r="B42" s="12" t="s">
        <v>58</v>
      </c>
      <c r="C42" s="84" t="s">
        <v>4</v>
      </c>
      <c r="D42" s="149"/>
      <c r="E42" s="16">
        <f>3738000</f>
        <v>3738000</v>
      </c>
      <c r="F42" s="151"/>
      <c r="G42" s="32"/>
    </row>
    <row r="43" spans="1:7" ht="122.25" customHeight="1" x14ac:dyDescent="0.25">
      <c r="A43" s="28" t="s">
        <v>179</v>
      </c>
      <c r="B43" s="12" t="s">
        <v>80</v>
      </c>
      <c r="C43" s="84" t="s">
        <v>4</v>
      </c>
      <c r="D43" s="149"/>
      <c r="E43" s="16">
        <f>4428000</f>
        <v>4428000</v>
      </c>
      <c r="F43" s="151"/>
      <c r="G43" s="32"/>
    </row>
    <row r="44" spans="1:7" ht="113.25" customHeight="1" x14ac:dyDescent="0.25">
      <c r="A44" s="28" t="s">
        <v>180</v>
      </c>
      <c r="B44" s="12" t="s">
        <v>79</v>
      </c>
      <c r="C44" s="84" t="s">
        <v>4</v>
      </c>
      <c r="D44" s="149" t="s">
        <v>5</v>
      </c>
      <c r="E44" s="16">
        <f>4658000</f>
        <v>4658000</v>
      </c>
      <c r="F44" s="151"/>
      <c r="G44" s="32"/>
    </row>
    <row r="45" spans="1:7" ht="109.5" customHeight="1" x14ac:dyDescent="0.25">
      <c r="A45" s="28" t="s">
        <v>181</v>
      </c>
      <c r="B45" s="12" t="s">
        <v>73</v>
      </c>
      <c r="C45" s="84" t="s">
        <v>4</v>
      </c>
      <c r="D45" s="149"/>
      <c r="E45" s="16">
        <f>3393000</f>
        <v>3393000</v>
      </c>
      <c r="F45" s="151"/>
      <c r="G45" s="32"/>
    </row>
    <row r="46" spans="1:7" ht="113.25" customHeight="1" x14ac:dyDescent="0.25">
      <c r="A46" s="28" t="s">
        <v>182</v>
      </c>
      <c r="B46" s="12" t="s">
        <v>104</v>
      </c>
      <c r="C46" s="84" t="s">
        <v>4</v>
      </c>
      <c r="D46" s="149"/>
      <c r="E46" s="16">
        <f>3203000</f>
        <v>3203000</v>
      </c>
      <c r="F46" s="151"/>
      <c r="G46" s="32"/>
    </row>
    <row r="47" spans="1:7" ht="26.25" customHeight="1" x14ac:dyDescent="0.25">
      <c r="A47" s="10">
        <v>8</v>
      </c>
      <c r="B47" s="11" t="s">
        <v>48</v>
      </c>
      <c r="C47" s="84"/>
      <c r="D47" s="149"/>
      <c r="E47" s="16"/>
      <c r="F47" s="151"/>
      <c r="G47" s="32"/>
    </row>
    <row r="48" spans="1:7" ht="76.5" customHeight="1" x14ac:dyDescent="0.25">
      <c r="A48" s="28" t="s">
        <v>183</v>
      </c>
      <c r="B48" s="12" t="s">
        <v>60</v>
      </c>
      <c r="C48" s="84" t="s">
        <v>4</v>
      </c>
      <c r="D48" s="149"/>
      <c r="E48" s="16">
        <f>2013000</f>
        <v>2013000</v>
      </c>
      <c r="F48" s="151"/>
      <c r="G48" s="32"/>
    </row>
    <row r="49" spans="1:7" ht="100.5" customHeight="1" x14ac:dyDescent="0.25">
      <c r="A49" s="28" t="s">
        <v>184</v>
      </c>
      <c r="B49" s="12" t="s">
        <v>78</v>
      </c>
      <c r="C49" s="84" t="s">
        <v>4</v>
      </c>
      <c r="D49" s="149" t="s">
        <v>5</v>
      </c>
      <c r="E49" s="16">
        <f>4543000</f>
        <v>4543000</v>
      </c>
      <c r="F49" s="151"/>
      <c r="G49" s="32"/>
    </row>
    <row r="50" spans="1:7" ht="91.5" customHeight="1" x14ac:dyDescent="0.25">
      <c r="A50" s="28" t="s">
        <v>185</v>
      </c>
      <c r="B50" s="12" t="s">
        <v>77</v>
      </c>
      <c r="C50" s="84" t="s">
        <v>4</v>
      </c>
      <c r="D50" s="149"/>
      <c r="E50" s="16">
        <f>4773000</f>
        <v>4773000</v>
      </c>
      <c r="F50" s="151"/>
      <c r="G50" s="32"/>
    </row>
    <row r="51" spans="1:7" ht="87.75" customHeight="1" x14ac:dyDescent="0.25">
      <c r="A51" s="28" t="s">
        <v>186</v>
      </c>
      <c r="B51" s="12" t="s">
        <v>76</v>
      </c>
      <c r="C51" s="84" t="s">
        <v>4</v>
      </c>
      <c r="D51" s="149"/>
      <c r="E51" s="16">
        <f>5118000</f>
        <v>5118000</v>
      </c>
      <c r="F51" s="151"/>
      <c r="G51" s="32"/>
    </row>
    <row r="52" spans="1:7" ht="102.75" customHeight="1" x14ac:dyDescent="0.25">
      <c r="A52" s="28" t="s">
        <v>187</v>
      </c>
      <c r="B52" s="12" t="s">
        <v>74</v>
      </c>
      <c r="C52" s="84" t="s">
        <v>4</v>
      </c>
      <c r="D52" s="149"/>
      <c r="E52" s="16">
        <v>3508000</v>
      </c>
      <c r="F52" s="151"/>
      <c r="G52" s="32"/>
    </row>
    <row r="53" spans="1:7" ht="102.75" customHeight="1" x14ac:dyDescent="0.25">
      <c r="A53" s="28" t="s">
        <v>188</v>
      </c>
      <c r="B53" s="12" t="s">
        <v>75</v>
      </c>
      <c r="C53" s="84" t="s">
        <v>4</v>
      </c>
      <c r="D53" s="149" t="s">
        <v>5</v>
      </c>
      <c r="E53" s="16">
        <f>3450000</f>
        <v>3450000</v>
      </c>
      <c r="F53" s="151"/>
      <c r="G53" s="32"/>
    </row>
    <row r="54" spans="1:7" ht="30.75" customHeight="1" x14ac:dyDescent="0.25">
      <c r="A54" s="10">
        <v>9</v>
      </c>
      <c r="B54" s="11" t="s">
        <v>49</v>
      </c>
      <c r="C54" s="84"/>
      <c r="D54" s="149"/>
      <c r="E54" s="16"/>
      <c r="F54" s="151"/>
      <c r="G54" s="32"/>
    </row>
    <row r="55" spans="1:7" ht="96.75" customHeight="1" x14ac:dyDescent="0.25">
      <c r="A55" s="28" t="s">
        <v>189</v>
      </c>
      <c r="B55" s="12" t="s">
        <v>103</v>
      </c>
      <c r="C55" s="84" t="s">
        <v>4</v>
      </c>
      <c r="D55" s="149"/>
      <c r="E55" s="16">
        <f>3738000</f>
        <v>3738000</v>
      </c>
      <c r="F55" s="151"/>
      <c r="G55" s="32"/>
    </row>
    <row r="56" spans="1:7" ht="92.25" customHeight="1" x14ac:dyDescent="0.25">
      <c r="A56" s="28" t="s">
        <v>190</v>
      </c>
      <c r="B56" s="12" t="s">
        <v>102</v>
      </c>
      <c r="C56" s="84" t="s">
        <v>4</v>
      </c>
      <c r="D56" s="149"/>
      <c r="E56" s="16">
        <f>4198000</f>
        <v>4198000</v>
      </c>
      <c r="F56" s="151"/>
      <c r="G56" s="32"/>
    </row>
    <row r="57" spans="1:7" s="14" customFormat="1" ht="26.25" customHeight="1" x14ac:dyDescent="0.25">
      <c r="A57" s="24" t="s">
        <v>1602</v>
      </c>
      <c r="B57" s="147" t="s">
        <v>1610</v>
      </c>
      <c r="C57" s="147"/>
      <c r="D57" s="147"/>
      <c r="E57" s="147"/>
      <c r="F57" s="151"/>
      <c r="G57" s="103"/>
    </row>
    <row r="58" spans="1:7" ht="99.75" customHeight="1" x14ac:dyDescent="0.25">
      <c r="A58" s="28">
        <v>1</v>
      </c>
      <c r="B58" s="12" t="s">
        <v>101</v>
      </c>
      <c r="C58" s="84" t="s">
        <v>4</v>
      </c>
      <c r="D58" s="150" t="s">
        <v>5</v>
      </c>
      <c r="E58" s="16">
        <f>3060000</f>
        <v>3060000</v>
      </c>
      <c r="F58" s="151"/>
      <c r="G58" s="32"/>
    </row>
    <row r="59" spans="1:7" ht="108.75" customHeight="1" x14ac:dyDescent="0.25">
      <c r="A59" s="28">
        <v>2</v>
      </c>
      <c r="B59" s="12" t="s">
        <v>100</v>
      </c>
      <c r="C59" s="84" t="s">
        <v>4</v>
      </c>
      <c r="D59" s="150"/>
      <c r="E59" s="16">
        <f>2970000</f>
        <v>2970000</v>
      </c>
      <c r="F59" s="151"/>
      <c r="G59" s="32"/>
    </row>
    <row r="60" spans="1:7" ht="118.5" customHeight="1" x14ac:dyDescent="0.25">
      <c r="A60" s="28">
        <v>3</v>
      </c>
      <c r="B60" s="12" t="s">
        <v>99</v>
      </c>
      <c r="C60" s="84" t="s">
        <v>4</v>
      </c>
      <c r="D60" s="150"/>
      <c r="E60" s="16">
        <f>2650000</f>
        <v>2650000</v>
      </c>
      <c r="F60" s="151"/>
      <c r="G60" s="32"/>
    </row>
    <row r="61" spans="1:7" ht="113.25" customHeight="1" x14ac:dyDescent="0.25">
      <c r="A61" s="28">
        <v>4</v>
      </c>
      <c r="B61" s="12" t="s">
        <v>117</v>
      </c>
      <c r="C61" s="84" t="s">
        <v>4</v>
      </c>
      <c r="D61" s="150"/>
      <c r="E61" s="16">
        <f>2480000</f>
        <v>2480000</v>
      </c>
      <c r="F61" s="151"/>
      <c r="G61" s="32"/>
    </row>
    <row r="62" spans="1:7" ht="103.5" customHeight="1" x14ac:dyDescent="0.25">
      <c r="A62" s="28">
        <v>5</v>
      </c>
      <c r="B62" s="12" t="s">
        <v>98</v>
      </c>
      <c r="C62" s="84" t="s">
        <v>4</v>
      </c>
      <c r="D62" s="149" t="s">
        <v>5</v>
      </c>
      <c r="E62" s="16">
        <f>2450000</f>
        <v>2450000</v>
      </c>
      <c r="F62" s="151"/>
      <c r="G62" s="32"/>
    </row>
    <row r="63" spans="1:7" ht="109.5" customHeight="1" x14ac:dyDescent="0.25">
      <c r="A63" s="28">
        <v>6</v>
      </c>
      <c r="B63" s="12" t="s">
        <v>97</v>
      </c>
      <c r="C63" s="84" t="s">
        <v>4</v>
      </c>
      <c r="D63" s="149"/>
      <c r="E63" s="16">
        <f>2400000</f>
        <v>2400000</v>
      </c>
      <c r="F63" s="151"/>
      <c r="G63" s="32"/>
    </row>
    <row r="64" spans="1:7" ht="108.75" customHeight="1" x14ac:dyDescent="0.25">
      <c r="A64" s="28">
        <v>7</v>
      </c>
      <c r="B64" s="12" t="s">
        <v>96</v>
      </c>
      <c r="C64" s="84" t="s">
        <v>4</v>
      </c>
      <c r="D64" s="149"/>
      <c r="E64" s="16">
        <f>2350000</f>
        <v>2350000</v>
      </c>
      <c r="F64" s="151"/>
      <c r="G64" s="32"/>
    </row>
    <row r="65" spans="1:7" ht="100.5" customHeight="1" x14ac:dyDescent="0.25">
      <c r="A65" s="28">
        <v>8</v>
      </c>
      <c r="B65" s="12" t="s">
        <v>95</v>
      </c>
      <c r="C65" s="84" t="s">
        <v>4</v>
      </c>
      <c r="D65" s="149"/>
      <c r="E65" s="16">
        <f>1970000</f>
        <v>1970000</v>
      </c>
      <c r="F65" s="151"/>
      <c r="G65" s="32"/>
    </row>
    <row r="66" spans="1:7" ht="105" customHeight="1" x14ac:dyDescent="0.25">
      <c r="A66" s="28">
        <v>9</v>
      </c>
      <c r="B66" s="12" t="s">
        <v>94</v>
      </c>
      <c r="C66" s="84" t="s">
        <v>4</v>
      </c>
      <c r="D66" s="149"/>
      <c r="E66" s="16">
        <f>1840000</f>
        <v>1840000</v>
      </c>
      <c r="F66" s="151"/>
      <c r="G66" s="32"/>
    </row>
    <row r="67" spans="1:7" s="14" customFormat="1" ht="23.25" customHeight="1" x14ac:dyDescent="0.25">
      <c r="A67" s="10" t="s">
        <v>1603</v>
      </c>
      <c r="B67" s="83" t="s">
        <v>1611</v>
      </c>
      <c r="C67" s="24"/>
      <c r="D67" s="24"/>
      <c r="E67" s="70"/>
      <c r="F67" s="151"/>
      <c r="G67" s="103"/>
    </row>
    <row r="68" spans="1:7" ht="25.5" customHeight="1" x14ac:dyDescent="0.25">
      <c r="A68" s="28">
        <v>1</v>
      </c>
      <c r="B68" s="12" t="s">
        <v>81</v>
      </c>
      <c r="C68" s="84" t="s">
        <v>6</v>
      </c>
      <c r="D68" s="84"/>
      <c r="E68" s="16">
        <v>6650000</v>
      </c>
      <c r="F68" s="151"/>
      <c r="G68" s="32"/>
    </row>
    <row r="69" spans="1:7" ht="25.5" customHeight="1" x14ac:dyDescent="0.25">
      <c r="A69" s="28">
        <v>2</v>
      </c>
      <c r="B69" s="12" t="s">
        <v>82</v>
      </c>
      <c r="C69" s="84" t="s">
        <v>6</v>
      </c>
      <c r="D69" s="84"/>
      <c r="E69" s="16">
        <v>7650000</v>
      </c>
      <c r="F69" s="151"/>
      <c r="G69" s="32"/>
    </row>
    <row r="70" spans="1:7" ht="25.5" customHeight="1" x14ac:dyDescent="0.25">
      <c r="A70" s="28">
        <v>3</v>
      </c>
      <c r="B70" s="12" t="s">
        <v>83</v>
      </c>
      <c r="C70" s="84" t="s">
        <v>6</v>
      </c>
      <c r="D70" s="84"/>
      <c r="E70" s="16">
        <v>9250000</v>
      </c>
      <c r="F70" s="151"/>
      <c r="G70" s="32"/>
    </row>
    <row r="71" spans="1:7" ht="25.5" customHeight="1" x14ac:dyDescent="0.25">
      <c r="A71" s="28">
        <v>4</v>
      </c>
      <c r="B71" s="12" t="s">
        <v>84</v>
      </c>
      <c r="C71" s="84" t="s">
        <v>6</v>
      </c>
      <c r="D71" s="84"/>
      <c r="E71" s="16">
        <v>11350000</v>
      </c>
      <c r="F71" s="151"/>
      <c r="G71" s="32"/>
    </row>
    <row r="72" spans="1:7" ht="25.5" customHeight="1" x14ac:dyDescent="0.25">
      <c r="A72" s="28">
        <v>5</v>
      </c>
      <c r="B72" s="12" t="s">
        <v>85</v>
      </c>
      <c r="C72" s="84" t="s">
        <v>6</v>
      </c>
      <c r="D72" s="84"/>
      <c r="E72" s="16">
        <v>7850000</v>
      </c>
      <c r="F72" s="151"/>
      <c r="G72" s="32"/>
    </row>
    <row r="73" spans="1:7" ht="25.5" customHeight="1" x14ac:dyDescent="0.25">
      <c r="A73" s="28">
        <v>6</v>
      </c>
      <c r="B73" s="12" t="s">
        <v>86</v>
      </c>
      <c r="C73" s="84" t="s">
        <v>6</v>
      </c>
      <c r="D73" s="84"/>
      <c r="E73" s="16">
        <v>8850000</v>
      </c>
      <c r="F73" s="151"/>
      <c r="G73" s="32"/>
    </row>
    <row r="74" spans="1:7" ht="25.5" customHeight="1" x14ac:dyDescent="0.25">
      <c r="A74" s="28">
        <v>7</v>
      </c>
      <c r="B74" s="12" t="s">
        <v>87</v>
      </c>
      <c r="C74" s="84" t="s">
        <v>6</v>
      </c>
      <c r="D74" s="84"/>
      <c r="E74" s="16">
        <v>4285000</v>
      </c>
      <c r="F74" s="151"/>
      <c r="G74" s="32"/>
    </row>
    <row r="75" spans="1:7" ht="25.5" customHeight="1" x14ac:dyDescent="0.25">
      <c r="A75" s="28">
        <v>8</v>
      </c>
      <c r="B75" s="12" t="s">
        <v>88</v>
      </c>
      <c r="C75" s="84" t="s">
        <v>6</v>
      </c>
      <c r="D75" s="84"/>
      <c r="E75" s="16">
        <v>5600000</v>
      </c>
      <c r="F75" s="151"/>
      <c r="G75" s="32"/>
    </row>
    <row r="76" spans="1:7" ht="25.5" customHeight="1" x14ac:dyDescent="0.25">
      <c r="A76" s="28">
        <v>9</v>
      </c>
      <c r="B76" s="12" t="s">
        <v>89</v>
      </c>
      <c r="C76" s="84" t="s">
        <v>6</v>
      </c>
      <c r="D76" s="84"/>
      <c r="E76" s="16">
        <v>1200000</v>
      </c>
      <c r="F76" s="151"/>
      <c r="G76" s="32"/>
    </row>
    <row r="77" spans="1:7" ht="39.75" customHeight="1" x14ac:dyDescent="0.25">
      <c r="A77" s="28">
        <v>10</v>
      </c>
      <c r="B77" s="12" t="s">
        <v>90</v>
      </c>
      <c r="C77" s="84" t="s">
        <v>6</v>
      </c>
      <c r="D77" s="84"/>
      <c r="E77" s="16">
        <v>1500000</v>
      </c>
      <c r="F77" s="151"/>
      <c r="G77" s="32"/>
    </row>
    <row r="78" spans="1:7" ht="25.5" customHeight="1" x14ac:dyDescent="0.25">
      <c r="A78" s="28">
        <v>11</v>
      </c>
      <c r="B78" s="12" t="s">
        <v>91</v>
      </c>
      <c r="C78" s="84" t="s">
        <v>6</v>
      </c>
      <c r="D78" s="84"/>
      <c r="E78" s="16">
        <v>500000</v>
      </c>
      <c r="F78" s="151"/>
      <c r="G78" s="32"/>
    </row>
    <row r="79" spans="1:7" ht="40.5" customHeight="1" x14ac:dyDescent="0.25">
      <c r="A79" s="28">
        <v>12</v>
      </c>
      <c r="B79" s="12" t="s">
        <v>92</v>
      </c>
      <c r="C79" s="84" t="s">
        <v>6</v>
      </c>
      <c r="D79" s="84"/>
      <c r="E79" s="16">
        <v>1800000</v>
      </c>
      <c r="F79" s="151"/>
      <c r="G79" s="32"/>
    </row>
    <row r="80" spans="1:7" ht="25.5" customHeight="1" x14ac:dyDescent="0.25">
      <c r="A80" s="28">
        <v>13</v>
      </c>
      <c r="B80" s="12" t="s">
        <v>93</v>
      </c>
      <c r="C80" s="84" t="s">
        <v>6</v>
      </c>
      <c r="D80" s="84"/>
      <c r="E80" s="16">
        <v>650000</v>
      </c>
      <c r="F80" s="151"/>
      <c r="G80" s="32"/>
    </row>
    <row r="81" spans="1:7" ht="25.5" customHeight="1" x14ac:dyDescent="0.25">
      <c r="A81" s="10"/>
      <c r="B81" s="138" t="s">
        <v>1514</v>
      </c>
      <c r="C81" s="138"/>
      <c r="D81" s="138"/>
      <c r="E81" s="138"/>
      <c r="F81" s="104"/>
      <c r="G81" s="32"/>
    </row>
    <row r="82" spans="1:7" ht="55.5" customHeight="1" x14ac:dyDescent="0.25">
      <c r="A82" s="10" t="s">
        <v>1583</v>
      </c>
      <c r="B82" s="117" t="s">
        <v>1515</v>
      </c>
      <c r="C82" s="117"/>
      <c r="D82" s="117"/>
      <c r="E82" s="117"/>
      <c r="F82" s="105"/>
      <c r="G82" s="106"/>
    </row>
    <row r="83" spans="1:7" ht="25.5" customHeight="1" x14ac:dyDescent="0.25">
      <c r="A83" s="10">
        <v>1</v>
      </c>
      <c r="B83" s="124" t="s">
        <v>1582</v>
      </c>
      <c r="C83" s="117"/>
      <c r="D83" s="117"/>
      <c r="E83" s="117"/>
      <c r="F83" s="117"/>
      <c r="G83" s="117"/>
    </row>
    <row r="84" spans="1:7" ht="37.5" customHeight="1" x14ac:dyDescent="0.25">
      <c r="A84" s="28" t="s">
        <v>150</v>
      </c>
      <c r="B84" s="107" t="s">
        <v>1516</v>
      </c>
      <c r="C84" s="100" t="s">
        <v>1517</v>
      </c>
      <c r="D84" s="112" t="s">
        <v>1518</v>
      </c>
      <c r="E84" s="101">
        <v>1600000</v>
      </c>
      <c r="F84" s="112" t="s">
        <v>1586</v>
      </c>
      <c r="G84" s="101">
        <v>1600000</v>
      </c>
    </row>
    <row r="85" spans="1:7" ht="45.75" customHeight="1" x14ac:dyDescent="0.25">
      <c r="A85" s="28" t="s">
        <v>224</v>
      </c>
      <c r="B85" s="107" t="s">
        <v>1519</v>
      </c>
      <c r="C85" s="100" t="s">
        <v>1517</v>
      </c>
      <c r="D85" s="113"/>
      <c r="E85" s="101">
        <v>1900000</v>
      </c>
      <c r="F85" s="113"/>
      <c r="G85" s="101">
        <v>1900000</v>
      </c>
    </row>
    <row r="86" spans="1:7" ht="53.25" customHeight="1" x14ac:dyDescent="0.25">
      <c r="A86" s="28" t="s">
        <v>225</v>
      </c>
      <c r="B86" s="107" t="s">
        <v>1520</v>
      </c>
      <c r="C86" s="100" t="s">
        <v>1517</v>
      </c>
      <c r="D86" s="113"/>
      <c r="E86" s="101">
        <v>1800000</v>
      </c>
      <c r="F86" s="113"/>
      <c r="G86" s="101">
        <v>1800000</v>
      </c>
    </row>
    <row r="87" spans="1:7" ht="49.5" customHeight="1" x14ac:dyDescent="0.25">
      <c r="A87" s="28" t="s">
        <v>151</v>
      </c>
      <c r="B87" s="107" t="s">
        <v>1521</v>
      </c>
      <c r="C87" s="100" t="s">
        <v>1407</v>
      </c>
      <c r="D87" s="113"/>
      <c r="E87" s="101">
        <v>460000</v>
      </c>
      <c r="F87" s="113"/>
      <c r="G87" s="101">
        <v>460000</v>
      </c>
    </row>
    <row r="88" spans="1:7" ht="51.75" customHeight="1" x14ac:dyDescent="0.25">
      <c r="A88" s="28" t="s">
        <v>152</v>
      </c>
      <c r="B88" s="107" t="s">
        <v>1522</v>
      </c>
      <c r="C88" s="100" t="s">
        <v>1407</v>
      </c>
      <c r="D88" s="113"/>
      <c r="E88" s="101">
        <v>360000</v>
      </c>
      <c r="F88" s="113"/>
      <c r="G88" s="101">
        <v>360000</v>
      </c>
    </row>
    <row r="89" spans="1:7" ht="54" customHeight="1" x14ac:dyDescent="0.25">
      <c r="A89" s="28" t="s">
        <v>153</v>
      </c>
      <c r="B89" s="107" t="s">
        <v>1523</v>
      </c>
      <c r="C89" s="100" t="s">
        <v>1407</v>
      </c>
      <c r="D89" s="118"/>
      <c r="E89" s="101">
        <v>700000</v>
      </c>
      <c r="F89" s="118"/>
      <c r="G89" s="101">
        <v>700000</v>
      </c>
    </row>
    <row r="90" spans="1:7" ht="25.5" customHeight="1" x14ac:dyDescent="0.25">
      <c r="A90" s="10">
        <v>2</v>
      </c>
      <c r="B90" s="122" t="s">
        <v>1584</v>
      </c>
      <c r="C90" s="123"/>
      <c r="D90" s="123"/>
      <c r="E90" s="123"/>
      <c r="F90" s="123"/>
      <c r="G90" s="123"/>
    </row>
    <row r="91" spans="1:7" ht="42.75" customHeight="1" x14ac:dyDescent="0.25">
      <c r="A91" s="28" t="s">
        <v>158</v>
      </c>
      <c r="B91" s="107" t="s">
        <v>1524</v>
      </c>
      <c r="C91" s="100" t="s">
        <v>1517</v>
      </c>
      <c r="D91" s="112" t="s">
        <v>1518</v>
      </c>
      <c r="E91" s="101">
        <v>2060000</v>
      </c>
      <c r="F91" s="112" t="s">
        <v>1586</v>
      </c>
      <c r="G91" s="101">
        <v>2060000</v>
      </c>
    </row>
    <row r="92" spans="1:7" ht="50.25" customHeight="1" x14ac:dyDescent="0.25">
      <c r="A92" s="28" t="s">
        <v>156</v>
      </c>
      <c r="B92" s="107" t="s">
        <v>1525</v>
      </c>
      <c r="C92" s="100" t="s">
        <v>1407</v>
      </c>
      <c r="D92" s="113"/>
      <c r="E92" s="101">
        <v>920000</v>
      </c>
      <c r="F92" s="113"/>
      <c r="G92" s="101">
        <v>920000</v>
      </c>
    </row>
    <row r="93" spans="1:7" ht="55.5" customHeight="1" x14ac:dyDescent="0.25">
      <c r="A93" s="28" t="s">
        <v>157</v>
      </c>
      <c r="B93" s="107" t="s">
        <v>1526</v>
      </c>
      <c r="C93" s="100" t="s">
        <v>1407</v>
      </c>
      <c r="D93" s="118"/>
      <c r="E93" s="101">
        <v>1150000</v>
      </c>
      <c r="F93" s="118"/>
      <c r="G93" s="101">
        <v>1150000</v>
      </c>
    </row>
    <row r="94" spans="1:7" ht="25.5" customHeight="1" x14ac:dyDescent="0.25">
      <c r="A94" s="10">
        <v>3</v>
      </c>
      <c r="B94" s="122" t="s">
        <v>1585</v>
      </c>
      <c r="C94" s="123"/>
      <c r="D94" s="123"/>
      <c r="E94" s="123"/>
      <c r="F94" s="123"/>
      <c r="G94" s="123"/>
    </row>
    <row r="95" spans="1:7" ht="51" customHeight="1" x14ac:dyDescent="0.25">
      <c r="A95" s="28" t="s">
        <v>160</v>
      </c>
      <c r="B95" s="107" t="s">
        <v>1527</v>
      </c>
      <c r="C95" s="100" t="s">
        <v>1517</v>
      </c>
      <c r="D95" s="112" t="s">
        <v>1518</v>
      </c>
      <c r="E95" s="101">
        <v>1850000</v>
      </c>
      <c r="F95" s="112" t="s">
        <v>1586</v>
      </c>
      <c r="G95" s="101">
        <v>1850000</v>
      </c>
    </row>
    <row r="96" spans="1:7" ht="51.75" customHeight="1" x14ac:dyDescent="0.25">
      <c r="A96" s="28" t="s">
        <v>161</v>
      </c>
      <c r="B96" s="107" t="s">
        <v>1528</v>
      </c>
      <c r="C96" s="100" t="s">
        <v>1517</v>
      </c>
      <c r="D96" s="113"/>
      <c r="E96" s="101">
        <v>1850000</v>
      </c>
      <c r="F96" s="113"/>
      <c r="G96" s="101">
        <v>1850000</v>
      </c>
    </row>
    <row r="97" spans="1:7" ht="54.75" customHeight="1" x14ac:dyDescent="0.25">
      <c r="A97" s="28" t="s">
        <v>162</v>
      </c>
      <c r="B97" s="107" t="s">
        <v>1529</v>
      </c>
      <c r="C97" s="100" t="s">
        <v>1407</v>
      </c>
      <c r="D97" s="113"/>
      <c r="E97" s="101">
        <v>250000</v>
      </c>
      <c r="F97" s="113"/>
      <c r="G97" s="101">
        <v>250000</v>
      </c>
    </row>
    <row r="98" spans="1:7" ht="50.25" customHeight="1" x14ac:dyDescent="0.25">
      <c r="A98" s="28" t="s">
        <v>163</v>
      </c>
      <c r="B98" s="107" t="s">
        <v>1530</v>
      </c>
      <c r="C98" s="100" t="s">
        <v>1407</v>
      </c>
      <c r="D98" s="118"/>
      <c r="E98" s="101">
        <v>400000</v>
      </c>
      <c r="F98" s="118"/>
      <c r="G98" s="101">
        <v>400000</v>
      </c>
    </row>
    <row r="99" spans="1:7" ht="25.5" customHeight="1" x14ac:dyDescent="0.25">
      <c r="A99" s="10">
        <v>4</v>
      </c>
      <c r="B99" s="122" t="s">
        <v>1587</v>
      </c>
      <c r="C99" s="123"/>
      <c r="D99" s="123"/>
      <c r="E99" s="123"/>
      <c r="F99" s="123"/>
      <c r="G99" s="123"/>
    </row>
    <row r="100" spans="1:7" ht="81.75" customHeight="1" x14ac:dyDescent="0.25">
      <c r="A100" s="28" t="s">
        <v>165</v>
      </c>
      <c r="B100" s="107" t="s">
        <v>1588</v>
      </c>
      <c r="C100" s="100" t="s">
        <v>1517</v>
      </c>
      <c r="D100" s="102" t="s">
        <v>1518</v>
      </c>
      <c r="E100" s="101">
        <v>2350000</v>
      </c>
      <c r="F100" s="102" t="s">
        <v>1586</v>
      </c>
      <c r="G100" s="101">
        <v>2350000</v>
      </c>
    </row>
    <row r="101" spans="1:7" ht="57" customHeight="1" x14ac:dyDescent="0.25">
      <c r="A101" s="10" t="s">
        <v>1589</v>
      </c>
      <c r="B101" s="119" t="s">
        <v>1531</v>
      </c>
      <c r="C101" s="120"/>
      <c r="D101" s="120"/>
      <c r="E101" s="121"/>
      <c r="F101" s="108"/>
      <c r="G101" s="108"/>
    </row>
    <row r="102" spans="1:7" ht="25.5" customHeight="1" x14ac:dyDescent="0.25">
      <c r="A102" s="10">
        <v>1</v>
      </c>
      <c r="B102" s="125" t="s">
        <v>1590</v>
      </c>
      <c r="C102" s="126"/>
      <c r="D102" s="126"/>
      <c r="E102" s="126"/>
      <c r="F102" s="126"/>
      <c r="G102" s="126"/>
    </row>
    <row r="103" spans="1:7" ht="38.25" customHeight="1" x14ac:dyDescent="0.25">
      <c r="A103" s="28" t="s">
        <v>150</v>
      </c>
      <c r="B103" s="107" t="s">
        <v>1532</v>
      </c>
      <c r="C103" s="100" t="s">
        <v>1517</v>
      </c>
      <c r="D103" s="112" t="s">
        <v>1518</v>
      </c>
      <c r="E103" s="101">
        <v>1660000</v>
      </c>
      <c r="F103" s="112" t="s">
        <v>1586</v>
      </c>
      <c r="G103" s="101">
        <v>1660000</v>
      </c>
    </row>
    <row r="104" spans="1:7" ht="43.5" customHeight="1" x14ac:dyDescent="0.25">
      <c r="A104" s="28" t="s">
        <v>224</v>
      </c>
      <c r="B104" s="107" t="s">
        <v>1533</v>
      </c>
      <c r="C104" s="100" t="s">
        <v>1517</v>
      </c>
      <c r="D104" s="113"/>
      <c r="E104" s="101">
        <v>2300000</v>
      </c>
      <c r="F104" s="113"/>
      <c r="G104" s="101">
        <v>2300000</v>
      </c>
    </row>
    <row r="105" spans="1:7" ht="36.75" customHeight="1" x14ac:dyDescent="0.25">
      <c r="A105" s="28" t="s">
        <v>225</v>
      </c>
      <c r="B105" s="107" t="s">
        <v>1534</v>
      </c>
      <c r="C105" s="100" t="s">
        <v>1407</v>
      </c>
      <c r="D105" s="113"/>
      <c r="E105" s="101">
        <v>1300000</v>
      </c>
      <c r="F105" s="113"/>
      <c r="G105" s="101">
        <v>1300000</v>
      </c>
    </row>
    <row r="106" spans="1:7" ht="39" customHeight="1" x14ac:dyDescent="0.25">
      <c r="A106" s="28" t="s">
        <v>151</v>
      </c>
      <c r="B106" s="107" t="s">
        <v>1535</v>
      </c>
      <c r="C106" s="100" t="s">
        <v>1407</v>
      </c>
      <c r="D106" s="113"/>
      <c r="E106" s="101">
        <v>2100000</v>
      </c>
      <c r="F106" s="113"/>
      <c r="G106" s="101">
        <v>2100000</v>
      </c>
    </row>
    <row r="107" spans="1:7" ht="35.25" customHeight="1" x14ac:dyDescent="0.25">
      <c r="A107" s="28" t="s">
        <v>152</v>
      </c>
      <c r="B107" s="107" t="s">
        <v>1536</v>
      </c>
      <c r="C107" s="100" t="s">
        <v>1407</v>
      </c>
      <c r="D107" s="113"/>
      <c r="E107" s="101">
        <v>5000000</v>
      </c>
      <c r="F107" s="113"/>
      <c r="G107" s="101">
        <v>5000000</v>
      </c>
    </row>
    <row r="108" spans="1:7" ht="49.5" customHeight="1" x14ac:dyDescent="0.25">
      <c r="A108" s="28" t="s">
        <v>153</v>
      </c>
      <c r="B108" s="107" t="s">
        <v>1537</v>
      </c>
      <c r="C108" s="100" t="s">
        <v>1517</v>
      </c>
      <c r="D108" s="113"/>
      <c r="E108" s="101">
        <v>1950000</v>
      </c>
      <c r="F108" s="113"/>
      <c r="G108" s="101">
        <v>1950000</v>
      </c>
    </row>
    <row r="109" spans="1:7" ht="37.5" customHeight="1" x14ac:dyDescent="0.25">
      <c r="A109" s="28" t="s">
        <v>226</v>
      </c>
      <c r="B109" s="107" t="s">
        <v>1538</v>
      </c>
      <c r="C109" s="100" t="s">
        <v>1407</v>
      </c>
      <c r="D109" s="113"/>
      <c r="E109" s="101">
        <v>390000</v>
      </c>
      <c r="F109" s="113"/>
      <c r="G109" s="101">
        <v>390000</v>
      </c>
    </row>
    <row r="110" spans="1:7" ht="42" customHeight="1" x14ac:dyDescent="0.25">
      <c r="A110" s="28" t="s">
        <v>1591</v>
      </c>
      <c r="B110" s="107" t="s">
        <v>1539</v>
      </c>
      <c r="C110" s="100" t="s">
        <v>1407</v>
      </c>
      <c r="D110" s="113"/>
      <c r="E110" s="101">
        <v>730000</v>
      </c>
      <c r="F110" s="113"/>
      <c r="G110" s="101">
        <v>730000</v>
      </c>
    </row>
    <row r="111" spans="1:7" ht="36" customHeight="1" x14ac:dyDescent="0.25">
      <c r="A111" s="28" t="s">
        <v>1592</v>
      </c>
      <c r="B111" s="107" t="s">
        <v>1540</v>
      </c>
      <c r="C111" s="100" t="s">
        <v>1407</v>
      </c>
      <c r="D111" s="118"/>
      <c r="E111" s="101">
        <v>1350000</v>
      </c>
      <c r="F111" s="118"/>
      <c r="G111" s="101">
        <v>1350000</v>
      </c>
    </row>
    <row r="112" spans="1:7" ht="25.5" customHeight="1" x14ac:dyDescent="0.25">
      <c r="A112" s="10">
        <v>2</v>
      </c>
      <c r="B112" s="122" t="s">
        <v>1593</v>
      </c>
      <c r="C112" s="123"/>
      <c r="D112" s="123"/>
      <c r="E112" s="123"/>
      <c r="F112" s="123"/>
      <c r="G112" s="123"/>
    </row>
    <row r="113" spans="1:7" ht="33.75" customHeight="1" x14ac:dyDescent="0.25">
      <c r="A113" s="28" t="s">
        <v>158</v>
      </c>
      <c r="B113" s="107" t="s">
        <v>1541</v>
      </c>
      <c r="C113" s="100" t="s">
        <v>1517</v>
      </c>
      <c r="D113" s="112" t="s">
        <v>1518</v>
      </c>
      <c r="E113" s="101">
        <v>2000000</v>
      </c>
      <c r="F113" s="112" t="s">
        <v>1586</v>
      </c>
      <c r="G113" s="101">
        <v>2000000</v>
      </c>
    </row>
    <row r="114" spans="1:7" ht="39.75" customHeight="1" x14ac:dyDescent="0.25">
      <c r="A114" s="28" t="s">
        <v>156</v>
      </c>
      <c r="B114" s="107" t="s">
        <v>1542</v>
      </c>
      <c r="C114" s="100" t="s">
        <v>1517</v>
      </c>
      <c r="D114" s="113"/>
      <c r="E114" s="101">
        <v>2000000</v>
      </c>
      <c r="F114" s="113"/>
      <c r="G114" s="101">
        <v>2000000</v>
      </c>
    </row>
    <row r="115" spans="1:7" ht="45.75" customHeight="1" x14ac:dyDescent="0.25">
      <c r="A115" s="28" t="s">
        <v>157</v>
      </c>
      <c r="B115" s="107" t="s">
        <v>1543</v>
      </c>
      <c r="C115" s="100" t="s">
        <v>1407</v>
      </c>
      <c r="D115" s="113"/>
      <c r="E115" s="101">
        <v>1900000</v>
      </c>
      <c r="F115" s="113"/>
      <c r="G115" s="101">
        <v>1900000</v>
      </c>
    </row>
    <row r="116" spans="1:7" ht="42" customHeight="1" x14ac:dyDescent="0.25">
      <c r="A116" s="28" t="s">
        <v>155</v>
      </c>
      <c r="B116" s="107" t="s">
        <v>1544</v>
      </c>
      <c r="C116" s="100" t="s">
        <v>1407</v>
      </c>
      <c r="D116" s="113"/>
      <c r="E116" s="101">
        <v>1900000</v>
      </c>
      <c r="F116" s="113"/>
      <c r="G116" s="101">
        <v>1900000</v>
      </c>
    </row>
    <row r="117" spans="1:7" ht="42.75" customHeight="1" x14ac:dyDescent="0.25">
      <c r="A117" s="28" t="s">
        <v>159</v>
      </c>
      <c r="B117" s="107" t="s">
        <v>1545</v>
      </c>
      <c r="C117" s="100" t="s">
        <v>1517</v>
      </c>
      <c r="D117" s="113"/>
      <c r="E117" s="101">
        <v>2000000</v>
      </c>
      <c r="F117" s="113"/>
      <c r="G117" s="101">
        <v>2000000</v>
      </c>
    </row>
    <row r="118" spans="1:7" ht="33.75" customHeight="1" x14ac:dyDescent="0.25">
      <c r="A118" s="28" t="s">
        <v>227</v>
      </c>
      <c r="B118" s="107" t="s">
        <v>1546</v>
      </c>
      <c r="C118" s="100" t="s">
        <v>1407</v>
      </c>
      <c r="D118" s="113"/>
      <c r="E118" s="101">
        <v>1900000</v>
      </c>
      <c r="F118" s="113"/>
      <c r="G118" s="101">
        <v>1900000</v>
      </c>
    </row>
    <row r="119" spans="1:7" ht="45" customHeight="1" x14ac:dyDescent="0.25">
      <c r="A119" s="28" t="s">
        <v>228</v>
      </c>
      <c r="B119" s="107" t="s">
        <v>1547</v>
      </c>
      <c r="C119" s="100" t="s">
        <v>1407</v>
      </c>
      <c r="D119" s="118"/>
      <c r="E119" s="101">
        <v>1900000</v>
      </c>
      <c r="F119" s="118"/>
      <c r="G119" s="101">
        <v>1900000</v>
      </c>
    </row>
    <row r="120" spans="1:7" ht="25.5" customHeight="1" x14ac:dyDescent="0.25">
      <c r="A120" s="10">
        <v>3</v>
      </c>
      <c r="B120" s="122" t="s">
        <v>1594</v>
      </c>
      <c r="C120" s="123"/>
      <c r="D120" s="123"/>
      <c r="E120" s="123"/>
      <c r="F120" s="123"/>
      <c r="G120" s="123"/>
    </row>
    <row r="121" spans="1:7" ht="75.75" customHeight="1" x14ac:dyDescent="0.25">
      <c r="A121" s="28" t="s">
        <v>160</v>
      </c>
      <c r="B121" s="107" t="s">
        <v>1548</v>
      </c>
      <c r="C121" s="100" t="s">
        <v>1517</v>
      </c>
      <c r="D121" s="102" t="s">
        <v>1518</v>
      </c>
      <c r="E121" s="101">
        <v>2800000</v>
      </c>
      <c r="F121" s="102" t="s">
        <v>1586</v>
      </c>
      <c r="G121" s="101">
        <v>2800000</v>
      </c>
    </row>
    <row r="122" spans="1:7" ht="49.5" customHeight="1" x14ac:dyDescent="0.25">
      <c r="A122" s="10" t="s">
        <v>1595</v>
      </c>
      <c r="B122" s="119" t="s">
        <v>1549</v>
      </c>
      <c r="C122" s="120"/>
      <c r="D122" s="120"/>
      <c r="E122" s="121"/>
      <c r="F122" s="108"/>
      <c r="G122" s="108"/>
    </row>
    <row r="123" spans="1:7" ht="31.5" customHeight="1" x14ac:dyDescent="0.25">
      <c r="A123" s="28">
        <v>1</v>
      </c>
      <c r="B123" s="107" t="s">
        <v>1550</v>
      </c>
      <c r="C123" s="100" t="s">
        <v>1517</v>
      </c>
      <c r="D123" s="112" t="s">
        <v>1518</v>
      </c>
      <c r="E123" s="101">
        <v>1950000</v>
      </c>
      <c r="F123" s="112" t="s">
        <v>1586</v>
      </c>
      <c r="G123" s="101">
        <v>1950000</v>
      </c>
    </row>
    <row r="124" spans="1:7" ht="49.5" customHeight="1" x14ac:dyDescent="0.25">
      <c r="A124" s="28">
        <v>2</v>
      </c>
      <c r="B124" s="107" t="s">
        <v>1551</v>
      </c>
      <c r="C124" s="100" t="s">
        <v>1517</v>
      </c>
      <c r="D124" s="113"/>
      <c r="E124" s="101">
        <v>1900000</v>
      </c>
      <c r="F124" s="113"/>
      <c r="G124" s="101">
        <v>1900000</v>
      </c>
    </row>
    <row r="125" spans="1:7" ht="48" customHeight="1" x14ac:dyDescent="0.25">
      <c r="A125" s="28">
        <v>3</v>
      </c>
      <c r="B125" s="107" t="s">
        <v>1552</v>
      </c>
      <c r="C125" s="100" t="s">
        <v>1517</v>
      </c>
      <c r="D125" s="113"/>
      <c r="E125" s="101">
        <v>1850000</v>
      </c>
      <c r="F125" s="113"/>
      <c r="G125" s="101">
        <v>1850000</v>
      </c>
    </row>
    <row r="126" spans="1:7" ht="48" customHeight="1" x14ac:dyDescent="0.25">
      <c r="A126" s="28">
        <v>4</v>
      </c>
      <c r="B126" s="107" t="s">
        <v>1553</v>
      </c>
      <c r="C126" s="100" t="s">
        <v>1517</v>
      </c>
      <c r="D126" s="113"/>
      <c r="E126" s="101">
        <v>1680000</v>
      </c>
      <c r="F126" s="113"/>
      <c r="G126" s="101">
        <v>1680000</v>
      </c>
    </row>
    <row r="127" spans="1:7" ht="35.25" customHeight="1" x14ac:dyDescent="0.25">
      <c r="A127" s="28">
        <v>5</v>
      </c>
      <c r="B127" s="107" t="s">
        <v>1554</v>
      </c>
      <c r="C127" s="100" t="s">
        <v>1407</v>
      </c>
      <c r="D127" s="113"/>
      <c r="E127" s="101">
        <v>390000</v>
      </c>
      <c r="F127" s="113"/>
      <c r="G127" s="101">
        <v>390000</v>
      </c>
    </row>
    <row r="128" spans="1:7" ht="32.25" customHeight="1" x14ac:dyDescent="0.25">
      <c r="A128" s="28">
        <v>6</v>
      </c>
      <c r="B128" s="107" t="s">
        <v>1555</v>
      </c>
      <c r="C128" s="100" t="s">
        <v>1407</v>
      </c>
      <c r="D128" s="113"/>
      <c r="E128" s="101">
        <v>730000</v>
      </c>
      <c r="F128" s="113"/>
      <c r="G128" s="101">
        <v>730000</v>
      </c>
    </row>
    <row r="129" spans="1:7" ht="32.25" customHeight="1" x14ac:dyDescent="0.25">
      <c r="A129" s="28">
        <v>7</v>
      </c>
      <c r="B129" s="107" t="s">
        <v>1556</v>
      </c>
      <c r="C129" s="100" t="s">
        <v>1407</v>
      </c>
      <c r="D129" s="113"/>
      <c r="E129" s="101">
        <v>800000</v>
      </c>
      <c r="F129" s="113"/>
      <c r="G129" s="101">
        <v>800000</v>
      </c>
    </row>
    <row r="130" spans="1:7" ht="31.5" customHeight="1" x14ac:dyDescent="0.25">
      <c r="A130" s="28">
        <v>8</v>
      </c>
      <c r="B130" s="107" t="s">
        <v>1557</v>
      </c>
      <c r="C130" s="100" t="s">
        <v>1407</v>
      </c>
      <c r="D130" s="113"/>
      <c r="E130" s="101">
        <v>1300000</v>
      </c>
      <c r="F130" s="113"/>
      <c r="G130" s="101">
        <v>1300000</v>
      </c>
    </row>
    <row r="131" spans="1:7" ht="36" customHeight="1" x14ac:dyDescent="0.25">
      <c r="A131" s="28">
        <v>9</v>
      </c>
      <c r="B131" s="107" t="s">
        <v>1558</v>
      </c>
      <c r="C131" s="100" t="s">
        <v>1407</v>
      </c>
      <c r="D131" s="113"/>
      <c r="E131" s="101">
        <v>400000</v>
      </c>
      <c r="F131" s="113"/>
      <c r="G131" s="101">
        <v>400000</v>
      </c>
    </row>
    <row r="132" spans="1:7" ht="33" customHeight="1" x14ac:dyDescent="0.25">
      <c r="A132" s="28">
        <v>10</v>
      </c>
      <c r="B132" s="107" t="s">
        <v>1559</v>
      </c>
      <c r="C132" s="100" t="s">
        <v>1407</v>
      </c>
      <c r="D132" s="118"/>
      <c r="E132" s="101">
        <v>700000</v>
      </c>
      <c r="F132" s="118"/>
      <c r="G132" s="101">
        <v>700000</v>
      </c>
    </row>
    <row r="133" spans="1:7" ht="51.75" customHeight="1" x14ac:dyDescent="0.25">
      <c r="A133" s="10" t="s">
        <v>1596</v>
      </c>
      <c r="B133" s="119" t="s">
        <v>1560</v>
      </c>
      <c r="C133" s="120"/>
      <c r="D133" s="120"/>
      <c r="E133" s="121"/>
      <c r="F133" s="108"/>
      <c r="G133" s="108"/>
    </row>
    <row r="134" spans="1:7" ht="75.75" customHeight="1" x14ac:dyDescent="0.25">
      <c r="A134" s="28">
        <v>1</v>
      </c>
      <c r="B134" s="107" t="s">
        <v>1561</v>
      </c>
      <c r="C134" s="100" t="s">
        <v>1517</v>
      </c>
      <c r="D134" s="112" t="s">
        <v>1518</v>
      </c>
      <c r="E134" s="101">
        <v>2900000</v>
      </c>
      <c r="F134" s="112" t="s">
        <v>1586</v>
      </c>
      <c r="G134" s="101">
        <v>2900000</v>
      </c>
    </row>
    <row r="135" spans="1:7" ht="41.25" customHeight="1" x14ac:dyDescent="0.25">
      <c r="A135" s="28">
        <v>2</v>
      </c>
      <c r="B135" s="107" t="s">
        <v>1562</v>
      </c>
      <c r="C135" s="100" t="s">
        <v>1407</v>
      </c>
      <c r="D135" s="113"/>
      <c r="E135" s="101">
        <v>4500000</v>
      </c>
      <c r="F135" s="113"/>
      <c r="G135" s="101">
        <v>4500000</v>
      </c>
    </row>
    <row r="136" spans="1:7" ht="41.25" customHeight="1" x14ac:dyDescent="0.25">
      <c r="A136" s="28">
        <v>3</v>
      </c>
      <c r="B136" s="107" t="s">
        <v>1563</v>
      </c>
      <c r="C136" s="100" t="s">
        <v>1407</v>
      </c>
      <c r="D136" s="118"/>
      <c r="E136" s="101">
        <v>8000000</v>
      </c>
      <c r="F136" s="118"/>
      <c r="G136" s="101">
        <v>8000000</v>
      </c>
    </row>
    <row r="137" spans="1:7" ht="63" customHeight="1" x14ac:dyDescent="0.25">
      <c r="A137" s="10" t="s">
        <v>1597</v>
      </c>
      <c r="B137" s="119" t="s">
        <v>1564</v>
      </c>
      <c r="C137" s="120"/>
      <c r="D137" s="120"/>
      <c r="E137" s="121"/>
      <c r="F137" s="108"/>
      <c r="G137" s="108"/>
    </row>
    <row r="138" spans="1:7" ht="57.75" customHeight="1" x14ac:dyDescent="0.25">
      <c r="A138" s="28">
        <v>1</v>
      </c>
      <c r="B138" s="107" t="s">
        <v>1565</v>
      </c>
      <c r="C138" s="100" t="s">
        <v>1517</v>
      </c>
      <c r="D138" s="112" t="s">
        <v>1518</v>
      </c>
      <c r="E138" s="101">
        <v>2200000</v>
      </c>
      <c r="F138" s="112" t="s">
        <v>1586</v>
      </c>
      <c r="G138" s="101">
        <v>2200000</v>
      </c>
    </row>
    <row r="139" spans="1:7" ht="42.75" customHeight="1" x14ac:dyDescent="0.25">
      <c r="A139" s="28">
        <v>2</v>
      </c>
      <c r="B139" s="107" t="s">
        <v>1566</v>
      </c>
      <c r="C139" s="100" t="s">
        <v>1407</v>
      </c>
      <c r="D139" s="113"/>
      <c r="E139" s="101">
        <v>2900000</v>
      </c>
      <c r="F139" s="113"/>
      <c r="G139" s="101">
        <v>2900000</v>
      </c>
    </row>
    <row r="140" spans="1:7" ht="48" customHeight="1" x14ac:dyDescent="0.25">
      <c r="A140" s="28">
        <v>3</v>
      </c>
      <c r="B140" s="107" t="s">
        <v>1567</v>
      </c>
      <c r="C140" s="100" t="s">
        <v>1407</v>
      </c>
      <c r="D140" s="118"/>
      <c r="E140" s="101">
        <v>4500000</v>
      </c>
      <c r="F140" s="118"/>
      <c r="G140" s="101">
        <v>4500000</v>
      </c>
    </row>
    <row r="141" spans="1:7" ht="60.75" customHeight="1" x14ac:dyDescent="0.25">
      <c r="A141" s="10" t="s">
        <v>1598</v>
      </c>
      <c r="B141" s="119" t="s">
        <v>1568</v>
      </c>
      <c r="C141" s="120"/>
      <c r="D141" s="120"/>
      <c r="E141" s="121"/>
      <c r="F141" s="108"/>
      <c r="G141" s="108"/>
    </row>
    <row r="142" spans="1:7" ht="25.5" customHeight="1" x14ac:dyDescent="0.25">
      <c r="A142" s="28">
        <v>1</v>
      </c>
      <c r="B142" s="109" t="s">
        <v>1569</v>
      </c>
      <c r="C142" s="100" t="s">
        <v>1517</v>
      </c>
      <c r="D142" s="112" t="s">
        <v>1518</v>
      </c>
      <c r="E142" s="101">
        <v>2130000</v>
      </c>
      <c r="F142" s="112" t="s">
        <v>1586</v>
      </c>
      <c r="G142" s="101">
        <v>2130000</v>
      </c>
    </row>
    <row r="143" spans="1:7" ht="25.5" customHeight="1" x14ac:dyDescent="0.25">
      <c r="A143" s="28">
        <v>2</v>
      </c>
      <c r="B143" s="109" t="s">
        <v>1570</v>
      </c>
      <c r="C143" s="100" t="s">
        <v>1517</v>
      </c>
      <c r="D143" s="113"/>
      <c r="E143" s="101">
        <v>1980000</v>
      </c>
      <c r="F143" s="113"/>
      <c r="G143" s="101">
        <v>1980000</v>
      </c>
    </row>
    <row r="144" spans="1:7" ht="25.5" customHeight="1" x14ac:dyDescent="0.25">
      <c r="A144" s="28">
        <v>3</v>
      </c>
      <c r="B144" s="109" t="s">
        <v>1571</v>
      </c>
      <c r="C144" s="100" t="s">
        <v>1517</v>
      </c>
      <c r="D144" s="113"/>
      <c r="E144" s="101">
        <v>2300000</v>
      </c>
      <c r="F144" s="113"/>
      <c r="G144" s="101">
        <v>2300000</v>
      </c>
    </row>
    <row r="145" spans="1:7" ht="25.5" customHeight="1" x14ac:dyDescent="0.25">
      <c r="A145" s="28">
        <v>4</v>
      </c>
      <c r="B145" s="109" t="s">
        <v>1572</v>
      </c>
      <c r="C145" s="100" t="s">
        <v>1517</v>
      </c>
      <c r="D145" s="113"/>
      <c r="E145" s="101">
        <v>2485000</v>
      </c>
      <c r="F145" s="113"/>
      <c r="G145" s="101">
        <v>2485000</v>
      </c>
    </row>
    <row r="146" spans="1:7" ht="25.5" customHeight="1" x14ac:dyDescent="0.25">
      <c r="A146" s="28">
        <v>5</v>
      </c>
      <c r="B146" s="109" t="s">
        <v>1573</v>
      </c>
      <c r="C146" s="100" t="s">
        <v>1517</v>
      </c>
      <c r="D146" s="113"/>
      <c r="E146" s="101">
        <v>2880000</v>
      </c>
      <c r="F146" s="113"/>
      <c r="G146" s="101">
        <v>2880000</v>
      </c>
    </row>
    <row r="147" spans="1:7" ht="25.5" customHeight="1" x14ac:dyDescent="0.25">
      <c r="A147" s="28">
        <v>6</v>
      </c>
      <c r="B147" s="109" t="s">
        <v>1574</v>
      </c>
      <c r="C147" s="100" t="s">
        <v>1517</v>
      </c>
      <c r="D147" s="113"/>
      <c r="E147" s="101">
        <v>2670000</v>
      </c>
      <c r="F147" s="113"/>
      <c r="G147" s="101">
        <v>2670000</v>
      </c>
    </row>
    <row r="148" spans="1:7" ht="25.5" customHeight="1" x14ac:dyDescent="0.25">
      <c r="A148" s="28">
        <v>7</v>
      </c>
      <c r="B148" s="109" t="s">
        <v>1575</v>
      </c>
      <c r="C148" s="100" t="s">
        <v>1517</v>
      </c>
      <c r="D148" s="118"/>
      <c r="E148" s="101">
        <v>2940000</v>
      </c>
      <c r="F148" s="118"/>
      <c r="G148" s="101">
        <v>2940000</v>
      </c>
    </row>
    <row r="149" spans="1:7" ht="24" customHeight="1" x14ac:dyDescent="0.25">
      <c r="A149" s="10" t="s">
        <v>1599</v>
      </c>
      <c r="B149" s="119" t="s">
        <v>1600</v>
      </c>
      <c r="C149" s="120"/>
      <c r="D149" s="120"/>
      <c r="E149" s="121"/>
      <c r="F149" s="108"/>
      <c r="G149" s="108"/>
    </row>
    <row r="150" spans="1:7" ht="25.5" customHeight="1" x14ac:dyDescent="0.25">
      <c r="A150" s="28">
        <v>1</v>
      </c>
      <c r="B150" s="109" t="s">
        <v>1576</v>
      </c>
      <c r="C150" s="100" t="s">
        <v>1517</v>
      </c>
      <c r="D150" s="109"/>
      <c r="E150" s="101">
        <v>4885000</v>
      </c>
      <c r="F150" s="112" t="s">
        <v>1586</v>
      </c>
      <c r="G150" s="101">
        <v>4885000</v>
      </c>
    </row>
    <row r="151" spans="1:7" ht="25.5" customHeight="1" x14ac:dyDescent="0.25">
      <c r="A151" s="28">
        <v>2</v>
      </c>
      <c r="B151" s="109" t="s">
        <v>1577</v>
      </c>
      <c r="C151" s="100" t="s">
        <v>1517</v>
      </c>
      <c r="D151" s="109"/>
      <c r="E151" s="101">
        <v>5545000</v>
      </c>
      <c r="F151" s="113"/>
      <c r="G151" s="101">
        <v>5545000</v>
      </c>
    </row>
    <row r="152" spans="1:7" ht="25.5" customHeight="1" x14ac:dyDescent="0.25">
      <c r="A152" s="28">
        <v>3</v>
      </c>
      <c r="B152" s="109" t="s">
        <v>1578</v>
      </c>
      <c r="C152" s="100" t="s">
        <v>1517</v>
      </c>
      <c r="D152" s="109"/>
      <c r="E152" s="101">
        <v>8515000</v>
      </c>
      <c r="F152" s="113"/>
      <c r="G152" s="101">
        <v>8515000</v>
      </c>
    </row>
    <row r="153" spans="1:7" ht="25.5" customHeight="1" x14ac:dyDescent="0.25">
      <c r="A153" s="28">
        <v>4</v>
      </c>
      <c r="B153" s="109" t="s">
        <v>1579</v>
      </c>
      <c r="C153" s="100" t="s">
        <v>1517</v>
      </c>
      <c r="D153" s="109"/>
      <c r="E153" s="101">
        <v>9285000</v>
      </c>
      <c r="F153" s="113"/>
      <c r="G153" s="101">
        <v>9285000</v>
      </c>
    </row>
    <row r="154" spans="1:7" ht="25.5" customHeight="1" x14ac:dyDescent="0.25">
      <c r="A154" s="28">
        <v>5</v>
      </c>
      <c r="B154" s="110" t="s">
        <v>1580</v>
      </c>
      <c r="C154" s="100" t="s">
        <v>1517</v>
      </c>
      <c r="D154" s="111"/>
      <c r="E154" s="101">
        <v>3675000.0000000005</v>
      </c>
      <c r="F154" s="113"/>
      <c r="G154" s="101">
        <v>3675000.0000000005</v>
      </c>
    </row>
    <row r="155" spans="1:7" ht="25.5" customHeight="1" x14ac:dyDescent="0.25">
      <c r="A155" s="28">
        <v>6</v>
      </c>
      <c r="B155" s="110" t="s">
        <v>1581</v>
      </c>
      <c r="C155" s="100" t="s">
        <v>1517</v>
      </c>
      <c r="D155" s="111"/>
      <c r="E155" s="101">
        <v>4775000</v>
      </c>
      <c r="F155" s="113"/>
      <c r="G155" s="101">
        <v>4775000</v>
      </c>
    </row>
    <row r="156" spans="1:7" ht="25.5" customHeight="1" x14ac:dyDescent="0.25">
      <c r="A156" s="114" t="s">
        <v>197</v>
      </c>
      <c r="B156" s="115"/>
      <c r="C156" s="115"/>
      <c r="D156" s="115"/>
      <c r="E156" s="115"/>
      <c r="F156" s="116"/>
    </row>
    <row r="157" spans="1:7" ht="30.75" customHeight="1" x14ac:dyDescent="0.25">
      <c r="A157" s="24"/>
      <c r="B157" s="138" t="s">
        <v>191</v>
      </c>
      <c r="C157" s="138"/>
      <c r="D157" s="138"/>
      <c r="E157" s="138"/>
      <c r="F157" s="11"/>
    </row>
    <row r="158" spans="1:7" ht="68.25" customHeight="1" x14ac:dyDescent="0.25">
      <c r="A158" s="40">
        <v>1</v>
      </c>
      <c r="B158" s="19" t="s">
        <v>36</v>
      </c>
      <c r="C158" s="40" t="s">
        <v>37</v>
      </c>
      <c r="D158" s="40" t="s">
        <v>38</v>
      </c>
      <c r="E158" s="72">
        <v>4287600</v>
      </c>
      <c r="F158" s="154" t="s">
        <v>108</v>
      </c>
    </row>
    <row r="159" spans="1:7" ht="69" customHeight="1" x14ac:dyDescent="0.25">
      <c r="A159" s="40">
        <v>2</v>
      </c>
      <c r="B159" s="19" t="s">
        <v>39</v>
      </c>
      <c r="C159" s="40" t="s">
        <v>37</v>
      </c>
      <c r="D159" s="40" t="s">
        <v>38</v>
      </c>
      <c r="E159" s="72">
        <v>4287600</v>
      </c>
      <c r="F159" s="154"/>
    </row>
    <row r="160" spans="1:7" ht="69" customHeight="1" x14ac:dyDescent="0.25">
      <c r="A160" s="40">
        <v>3</v>
      </c>
      <c r="B160" s="19" t="s">
        <v>40</v>
      </c>
      <c r="C160" s="40" t="s">
        <v>37</v>
      </c>
      <c r="D160" s="40" t="s">
        <v>41</v>
      </c>
      <c r="E160" s="72">
        <v>4287600</v>
      </c>
      <c r="F160" s="154"/>
    </row>
    <row r="161" spans="1:7" ht="79.5" customHeight="1" x14ac:dyDescent="0.25">
      <c r="A161" s="40">
        <v>4</v>
      </c>
      <c r="B161" s="19" t="s">
        <v>42</v>
      </c>
      <c r="C161" s="40" t="s">
        <v>37</v>
      </c>
      <c r="D161" s="40" t="s">
        <v>43</v>
      </c>
      <c r="E161" s="72">
        <v>3488400</v>
      </c>
      <c r="F161" s="154"/>
    </row>
    <row r="162" spans="1:7" ht="27" customHeight="1" x14ac:dyDescent="0.25">
      <c r="A162" s="40"/>
      <c r="B162" s="138" t="s">
        <v>198</v>
      </c>
      <c r="C162" s="138"/>
      <c r="D162" s="138"/>
      <c r="E162" s="138"/>
      <c r="F162" s="20"/>
    </row>
    <row r="163" spans="1:7" ht="27" customHeight="1" x14ac:dyDescent="0.25">
      <c r="A163" s="41" t="s">
        <v>1583</v>
      </c>
      <c r="B163" s="148" t="s">
        <v>200</v>
      </c>
      <c r="C163" s="148"/>
      <c r="D163" s="148"/>
      <c r="E163" s="148"/>
      <c r="F163" s="42"/>
    </row>
    <row r="164" spans="1:7" ht="36" customHeight="1" x14ac:dyDescent="0.25">
      <c r="A164" s="43">
        <v>1</v>
      </c>
      <c r="B164" s="44" t="s">
        <v>201</v>
      </c>
      <c r="C164" s="45" t="s">
        <v>6</v>
      </c>
      <c r="D164" s="155" t="s">
        <v>202</v>
      </c>
      <c r="E164" s="46">
        <f>11325000/1.08</f>
        <v>10486111.11111111</v>
      </c>
      <c r="F164" s="156" t="s">
        <v>223</v>
      </c>
    </row>
    <row r="165" spans="1:7" ht="51.75" customHeight="1" x14ac:dyDescent="0.25">
      <c r="A165" s="43">
        <v>2</v>
      </c>
      <c r="B165" s="44" t="s">
        <v>203</v>
      </c>
      <c r="C165" s="45" t="s">
        <v>6</v>
      </c>
      <c r="D165" s="155"/>
      <c r="E165" s="46">
        <f>11374000/1.08</f>
        <v>10531481.481481481</v>
      </c>
      <c r="F165" s="157"/>
    </row>
    <row r="166" spans="1:7" ht="66.75" customHeight="1" x14ac:dyDescent="0.25">
      <c r="A166" s="43">
        <v>3</v>
      </c>
      <c r="B166" s="44" t="s">
        <v>204</v>
      </c>
      <c r="C166" s="45" t="s">
        <v>6</v>
      </c>
      <c r="D166" s="155"/>
      <c r="E166" s="46">
        <f>8561000/1.08</f>
        <v>7926851.8518518517</v>
      </c>
      <c r="F166" s="157"/>
    </row>
    <row r="167" spans="1:7" ht="67.5" customHeight="1" x14ac:dyDescent="0.25">
      <c r="A167" s="43">
        <v>4</v>
      </c>
      <c r="B167" s="44" t="s">
        <v>205</v>
      </c>
      <c r="C167" s="45" t="s">
        <v>6</v>
      </c>
      <c r="D167" s="155"/>
      <c r="E167" s="46">
        <f>8741000/1.08</f>
        <v>8093518.5185185177</v>
      </c>
      <c r="F167" s="157"/>
    </row>
    <row r="168" spans="1:7" ht="54" customHeight="1" x14ac:dyDescent="0.25">
      <c r="A168" s="43">
        <v>5</v>
      </c>
      <c r="B168" s="47" t="s">
        <v>206</v>
      </c>
      <c r="C168" s="45" t="s">
        <v>6</v>
      </c>
      <c r="D168" s="155"/>
      <c r="E168" s="46">
        <f>8921000/1.08</f>
        <v>8260185.1851851847</v>
      </c>
      <c r="F168" s="157"/>
    </row>
    <row r="169" spans="1:7" ht="54" customHeight="1" x14ac:dyDescent="0.25">
      <c r="A169" s="43">
        <v>6</v>
      </c>
      <c r="B169" s="47" t="s">
        <v>207</v>
      </c>
      <c r="C169" s="45" t="s">
        <v>6</v>
      </c>
      <c r="D169" s="155"/>
      <c r="E169" s="46">
        <v>2843000</v>
      </c>
      <c r="F169" s="157"/>
    </row>
    <row r="170" spans="1:7" ht="51.75" customHeight="1" x14ac:dyDescent="0.25">
      <c r="A170" s="43">
        <v>7</v>
      </c>
      <c r="B170" s="47" t="s">
        <v>208</v>
      </c>
      <c r="C170" s="45" t="s">
        <v>6</v>
      </c>
      <c r="D170" s="155"/>
      <c r="E170" s="46">
        <v>3793000</v>
      </c>
      <c r="F170" s="157"/>
    </row>
    <row r="171" spans="1:7" ht="23.25" customHeight="1" x14ac:dyDescent="0.25">
      <c r="A171" s="41" t="s">
        <v>1589</v>
      </c>
      <c r="B171" s="148" t="s">
        <v>209</v>
      </c>
      <c r="C171" s="148"/>
      <c r="D171" s="148"/>
      <c r="E171" s="148"/>
      <c r="F171" s="157"/>
    </row>
    <row r="172" spans="1:7" ht="42" customHeight="1" x14ac:dyDescent="0.25">
      <c r="A172" s="43">
        <v>1</v>
      </c>
      <c r="B172" s="44" t="s">
        <v>210</v>
      </c>
      <c r="C172" s="45" t="s">
        <v>211</v>
      </c>
      <c r="D172" s="155" t="s">
        <v>212</v>
      </c>
      <c r="E172" s="81">
        <f>G172/1.1</f>
        <v>16884545.454545453</v>
      </c>
      <c r="F172" s="157"/>
      <c r="G172" s="82">
        <f>'[1]CC SP'!$N$7</f>
        <v>18573000</v>
      </c>
    </row>
    <row r="173" spans="1:7" ht="36" customHeight="1" x14ac:dyDescent="0.25">
      <c r="A173" s="43">
        <v>2</v>
      </c>
      <c r="B173" s="44" t="s">
        <v>213</v>
      </c>
      <c r="C173" s="45" t="s">
        <v>211</v>
      </c>
      <c r="D173" s="155"/>
      <c r="E173" s="81">
        <f>G173/1.1</f>
        <v>4119090.9090909087</v>
      </c>
      <c r="F173" s="157"/>
      <c r="G173" s="82">
        <v>4531000</v>
      </c>
    </row>
    <row r="174" spans="1:7" ht="36" customHeight="1" x14ac:dyDescent="0.25">
      <c r="A174" s="43">
        <v>3</v>
      </c>
      <c r="B174" s="44" t="s">
        <v>214</v>
      </c>
      <c r="C174" s="45" t="s">
        <v>211</v>
      </c>
      <c r="D174" s="155"/>
      <c r="E174" s="81">
        <f t="shared" ref="E174:E179" si="0">G174/1.1</f>
        <v>4731818.1818181816</v>
      </c>
      <c r="F174" s="157"/>
      <c r="G174" s="82">
        <v>5205000</v>
      </c>
    </row>
    <row r="175" spans="1:7" ht="36" customHeight="1" x14ac:dyDescent="0.25">
      <c r="A175" s="43">
        <v>4</v>
      </c>
      <c r="B175" s="44" t="s">
        <v>229</v>
      </c>
      <c r="C175" s="45" t="s">
        <v>211</v>
      </c>
      <c r="D175" s="155"/>
      <c r="E175" s="81">
        <f t="shared" si="0"/>
        <v>1087272.7272727273</v>
      </c>
      <c r="F175" s="157"/>
      <c r="G175" s="82">
        <v>1196000</v>
      </c>
    </row>
    <row r="176" spans="1:7" ht="42" customHeight="1" x14ac:dyDescent="0.25">
      <c r="A176" s="43">
        <v>5</v>
      </c>
      <c r="B176" s="44" t="s">
        <v>230</v>
      </c>
      <c r="C176" s="45" t="s">
        <v>211</v>
      </c>
      <c r="D176" s="155"/>
      <c r="E176" s="81">
        <f t="shared" si="0"/>
        <v>1380909.0909090908</v>
      </c>
      <c r="F176" s="157"/>
      <c r="G176" s="82">
        <v>1519000</v>
      </c>
    </row>
    <row r="177" spans="1:7" ht="41.25" customHeight="1" x14ac:dyDescent="0.25">
      <c r="A177" s="43">
        <v>6</v>
      </c>
      <c r="B177" s="44" t="s">
        <v>231</v>
      </c>
      <c r="C177" s="45" t="s">
        <v>211</v>
      </c>
      <c r="D177" s="155"/>
      <c r="E177" s="81">
        <f t="shared" si="0"/>
        <v>1762727.2727272725</v>
      </c>
      <c r="F177" s="157"/>
      <c r="G177" s="82">
        <v>1939000</v>
      </c>
    </row>
    <row r="178" spans="1:7" ht="44.25" customHeight="1" x14ac:dyDescent="0.25">
      <c r="A178" s="43">
        <v>7</v>
      </c>
      <c r="B178" s="44" t="s">
        <v>232</v>
      </c>
      <c r="C178" s="45" t="s">
        <v>211</v>
      </c>
      <c r="D178" s="155"/>
      <c r="E178" s="81">
        <f t="shared" si="0"/>
        <v>2250000</v>
      </c>
      <c r="F178" s="157"/>
      <c r="G178" s="82">
        <v>2475000</v>
      </c>
    </row>
    <row r="179" spans="1:7" ht="40.5" customHeight="1" x14ac:dyDescent="0.25">
      <c r="A179" s="43">
        <v>8</v>
      </c>
      <c r="B179" s="44" t="s">
        <v>215</v>
      </c>
      <c r="C179" s="45" t="s">
        <v>211</v>
      </c>
      <c r="D179" s="155"/>
      <c r="E179" s="81">
        <f t="shared" si="0"/>
        <v>2675454.5454545454</v>
      </c>
      <c r="F179" s="157"/>
      <c r="G179" s="82">
        <v>2943000</v>
      </c>
    </row>
    <row r="180" spans="1:7" ht="30.75" customHeight="1" x14ac:dyDescent="0.25">
      <c r="A180" s="41" t="s">
        <v>1595</v>
      </c>
      <c r="B180" s="148" t="s">
        <v>216</v>
      </c>
      <c r="C180" s="148"/>
      <c r="D180" s="148"/>
      <c r="E180" s="148"/>
      <c r="F180" s="157"/>
    </row>
    <row r="181" spans="1:7" ht="36" customHeight="1" x14ac:dyDescent="0.25">
      <c r="A181" s="43">
        <v>1</v>
      </c>
      <c r="B181" s="47" t="s">
        <v>217</v>
      </c>
      <c r="C181" s="45" t="s">
        <v>218</v>
      </c>
      <c r="D181" s="155" t="s">
        <v>219</v>
      </c>
      <c r="E181" s="48">
        <f>2357000/1.08</f>
        <v>2182407.4074074072</v>
      </c>
      <c r="F181" s="157"/>
    </row>
    <row r="182" spans="1:7" ht="36" customHeight="1" x14ac:dyDescent="0.25">
      <c r="A182" s="43">
        <v>2</v>
      </c>
      <c r="B182" s="47" t="s">
        <v>220</v>
      </c>
      <c r="C182" s="45" t="s">
        <v>218</v>
      </c>
      <c r="D182" s="155"/>
      <c r="E182" s="48">
        <f>3395000/1.08</f>
        <v>3143518.5185185182</v>
      </c>
      <c r="F182" s="157"/>
    </row>
    <row r="183" spans="1:7" ht="36" customHeight="1" x14ac:dyDescent="0.25">
      <c r="A183" s="43">
        <v>3</v>
      </c>
      <c r="B183" s="47" t="s">
        <v>221</v>
      </c>
      <c r="C183" s="45" t="s">
        <v>218</v>
      </c>
      <c r="D183" s="155"/>
      <c r="E183" s="48">
        <v>5481000</v>
      </c>
      <c r="F183" s="157"/>
    </row>
    <row r="184" spans="1:7" ht="36" customHeight="1" x14ac:dyDescent="0.25">
      <c r="A184" s="43">
        <v>4</v>
      </c>
      <c r="B184" s="47" t="s">
        <v>222</v>
      </c>
      <c r="C184" s="45" t="s">
        <v>218</v>
      </c>
      <c r="D184" s="155"/>
      <c r="E184" s="48">
        <v>6132000</v>
      </c>
      <c r="F184" s="157"/>
    </row>
    <row r="185" spans="1:7" ht="33.75" customHeight="1" x14ac:dyDescent="0.25">
      <c r="A185" s="114" t="s">
        <v>193</v>
      </c>
      <c r="B185" s="115"/>
      <c r="C185" s="115"/>
      <c r="D185" s="115"/>
      <c r="E185" s="116"/>
      <c r="F185" s="25"/>
    </row>
    <row r="186" spans="1:7" ht="30.75" customHeight="1" x14ac:dyDescent="0.25">
      <c r="A186" s="50"/>
      <c r="B186" s="138" t="s">
        <v>192</v>
      </c>
      <c r="C186" s="138"/>
      <c r="D186" s="138"/>
      <c r="E186" s="138"/>
      <c r="F186" s="25"/>
    </row>
    <row r="187" spans="1:7" ht="23.25" customHeight="1" x14ac:dyDescent="0.25">
      <c r="A187" s="33" t="s">
        <v>1601</v>
      </c>
      <c r="B187" s="34" t="s">
        <v>118</v>
      </c>
      <c r="C187" s="26"/>
      <c r="D187" s="27"/>
      <c r="E187" s="73"/>
      <c r="F187" s="35"/>
    </row>
    <row r="188" spans="1:7" ht="23.25" customHeight="1" x14ac:dyDescent="0.25">
      <c r="A188" s="26">
        <v>1</v>
      </c>
      <c r="B188" s="36" t="s">
        <v>119</v>
      </c>
      <c r="C188" s="26" t="s">
        <v>120</v>
      </c>
      <c r="D188" s="152" t="s">
        <v>121</v>
      </c>
      <c r="E188" s="74">
        <v>1500</v>
      </c>
      <c r="F188" s="153" t="s">
        <v>122</v>
      </c>
    </row>
    <row r="189" spans="1:7" ht="23.25" customHeight="1" x14ac:dyDescent="0.25">
      <c r="A189" s="26">
        <v>2</v>
      </c>
      <c r="B189" s="36" t="s">
        <v>123</v>
      </c>
      <c r="C189" s="26" t="s">
        <v>120</v>
      </c>
      <c r="D189" s="152"/>
      <c r="E189" s="74">
        <v>1100</v>
      </c>
      <c r="F189" s="153"/>
    </row>
    <row r="190" spans="1:7" ht="23.25" customHeight="1" x14ac:dyDescent="0.25">
      <c r="A190" s="26">
        <v>3</v>
      </c>
      <c r="B190" s="36" t="s">
        <v>124</v>
      </c>
      <c r="C190" s="26" t="s">
        <v>120</v>
      </c>
      <c r="D190" s="152"/>
      <c r="E190" s="74">
        <v>1450</v>
      </c>
      <c r="F190" s="153"/>
    </row>
    <row r="191" spans="1:7" ht="23.25" customHeight="1" x14ac:dyDescent="0.25">
      <c r="A191" s="26">
        <v>4</v>
      </c>
      <c r="B191" s="37" t="s">
        <v>125</v>
      </c>
      <c r="C191" s="26" t="s">
        <v>120</v>
      </c>
      <c r="D191" s="152"/>
      <c r="E191" s="74">
        <v>1500</v>
      </c>
      <c r="F191" s="153"/>
    </row>
    <row r="192" spans="1:7" ht="23.25" customHeight="1" x14ac:dyDescent="0.25">
      <c r="A192" s="26">
        <v>5</v>
      </c>
      <c r="B192" s="37" t="s">
        <v>126</v>
      </c>
      <c r="C192" s="26" t="s">
        <v>120</v>
      </c>
      <c r="D192" s="152"/>
      <c r="E192" s="74">
        <v>1700</v>
      </c>
      <c r="F192" s="153"/>
    </row>
    <row r="193" spans="1:6" ht="23.25" customHeight="1" x14ac:dyDescent="0.25">
      <c r="A193" s="26">
        <v>6</v>
      </c>
      <c r="B193" s="36" t="s">
        <v>127</v>
      </c>
      <c r="C193" s="26" t="s">
        <v>120</v>
      </c>
      <c r="D193" s="152"/>
      <c r="E193" s="74">
        <v>12000</v>
      </c>
      <c r="F193" s="153"/>
    </row>
    <row r="194" spans="1:6" ht="23.25" customHeight="1" x14ac:dyDescent="0.25">
      <c r="A194" s="26">
        <v>7</v>
      </c>
      <c r="B194" s="36" t="s">
        <v>128</v>
      </c>
      <c r="C194" s="26" t="s">
        <v>120</v>
      </c>
      <c r="D194" s="152"/>
      <c r="E194" s="74">
        <v>6500</v>
      </c>
      <c r="F194" s="153"/>
    </row>
    <row r="195" spans="1:6" ht="23.25" customHeight="1" x14ac:dyDescent="0.25">
      <c r="A195" s="26">
        <v>8</v>
      </c>
      <c r="B195" s="36" t="s">
        <v>129</v>
      </c>
      <c r="C195" s="26" t="s">
        <v>120</v>
      </c>
      <c r="D195" s="152"/>
      <c r="E195" s="74">
        <v>3250</v>
      </c>
      <c r="F195" s="153"/>
    </row>
    <row r="196" spans="1:6" ht="23.25" customHeight="1" x14ac:dyDescent="0.25">
      <c r="A196" s="26">
        <v>9</v>
      </c>
      <c r="B196" s="38" t="s">
        <v>130</v>
      </c>
      <c r="C196" s="26" t="s">
        <v>120</v>
      </c>
      <c r="D196" s="152"/>
      <c r="E196" s="74">
        <v>6000</v>
      </c>
      <c r="F196" s="153"/>
    </row>
    <row r="197" spans="1:6" ht="23.25" customHeight="1" x14ac:dyDescent="0.25">
      <c r="A197" s="33" t="s">
        <v>1602</v>
      </c>
      <c r="B197" s="39" t="s">
        <v>131</v>
      </c>
      <c r="C197" s="26"/>
      <c r="D197" s="27"/>
      <c r="E197" s="73"/>
      <c r="F197" s="153"/>
    </row>
    <row r="198" spans="1:6" ht="23.25" customHeight="1" x14ac:dyDescent="0.25">
      <c r="A198" s="26">
        <v>1</v>
      </c>
      <c r="B198" s="36" t="s">
        <v>119</v>
      </c>
      <c r="C198" s="26" t="s">
        <v>120</v>
      </c>
      <c r="D198" s="152" t="s">
        <v>121</v>
      </c>
      <c r="E198" s="74">
        <v>1850</v>
      </c>
      <c r="F198" s="153"/>
    </row>
    <row r="199" spans="1:6" ht="23.25" customHeight="1" x14ac:dyDescent="0.25">
      <c r="A199" s="26">
        <v>2</v>
      </c>
      <c r="B199" s="36" t="s">
        <v>132</v>
      </c>
      <c r="C199" s="26" t="s">
        <v>120</v>
      </c>
      <c r="D199" s="152"/>
      <c r="E199" s="74">
        <v>2200</v>
      </c>
      <c r="F199" s="153"/>
    </row>
    <row r="200" spans="1:6" ht="23.25" customHeight="1" x14ac:dyDescent="0.25">
      <c r="A200" s="26">
        <v>3</v>
      </c>
      <c r="B200" s="36" t="s">
        <v>123</v>
      </c>
      <c r="C200" s="26" t="s">
        <v>120</v>
      </c>
      <c r="D200" s="152"/>
      <c r="E200" s="74">
        <v>1300</v>
      </c>
      <c r="F200" s="153"/>
    </row>
    <row r="201" spans="1:6" ht="23.25" customHeight="1" x14ac:dyDescent="0.25">
      <c r="A201" s="26">
        <v>4</v>
      </c>
      <c r="B201" s="36" t="s">
        <v>124</v>
      </c>
      <c r="C201" s="26" t="s">
        <v>120</v>
      </c>
      <c r="D201" s="152"/>
      <c r="E201" s="74">
        <v>1650</v>
      </c>
      <c r="F201" s="153"/>
    </row>
    <row r="202" spans="1:6" ht="23.25" customHeight="1" x14ac:dyDescent="0.25">
      <c r="A202" s="26">
        <v>5</v>
      </c>
      <c r="B202" s="37" t="s">
        <v>125</v>
      </c>
      <c r="C202" s="26" t="s">
        <v>120</v>
      </c>
      <c r="D202" s="152"/>
      <c r="E202" s="74">
        <v>1700</v>
      </c>
      <c r="F202" s="153"/>
    </row>
    <row r="203" spans="1:6" ht="23.25" customHeight="1" x14ac:dyDescent="0.25">
      <c r="A203" s="26">
        <v>6</v>
      </c>
      <c r="B203" s="37" t="s">
        <v>126</v>
      </c>
      <c r="C203" s="26" t="s">
        <v>120</v>
      </c>
      <c r="D203" s="152"/>
      <c r="E203" s="74">
        <v>1950</v>
      </c>
      <c r="F203" s="153"/>
    </row>
    <row r="204" spans="1:6" ht="23.25" customHeight="1" x14ac:dyDescent="0.25">
      <c r="A204" s="26">
        <v>7</v>
      </c>
      <c r="B204" s="36" t="s">
        <v>127</v>
      </c>
      <c r="C204" s="26" t="s">
        <v>120</v>
      </c>
      <c r="D204" s="152"/>
      <c r="E204" s="74">
        <v>17500</v>
      </c>
      <c r="F204" s="153"/>
    </row>
    <row r="205" spans="1:6" ht="23.25" customHeight="1" x14ac:dyDescent="0.25">
      <c r="A205" s="26">
        <v>8</v>
      </c>
      <c r="B205" s="36" t="s">
        <v>128</v>
      </c>
      <c r="C205" s="26" t="s">
        <v>120</v>
      </c>
      <c r="D205" s="152"/>
      <c r="E205" s="74">
        <v>10000</v>
      </c>
      <c r="F205" s="153"/>
    </row>
    <row r="206" spans="1:6" ht="23.25" customHeight="1" x14ac:dyDescent="0.25">
      <c r="A206" s="26">
        <v>9</v>
      </c>
      <c r="B206" s="36" t="s">
        <v>129</v>
      </c>
      <c r="C206" s="26" t="s">
        <v>120</v>
      </c>
      <c r="D206" s="152"/>
      <c r="E206" s="74">
        <v>5000</v>
      </c>
      <c r="F206" s="153"/>
    </row>
    <row r="207" spans="1:6" ht="23.25" customHeight="1" x14ac:dyDescent="0.25">
      <c r="A207" s="26">
        <v>10</v>
      </c>
      <c r="B207" s="38" t="s">
        <v>130</v>
      </c>
      <c r="C207" s="26" t="s">
        <v>120</v>
      </c>
      <c r="D207" s="152"/>
      <c r="E207" s="74">
        <v>8750</v>
      </c>
      <c r="F207" s="153"/>
    </row>
    <row r="208" spans="1:6" ht="23.25" customHeight="1" x14ac:dyDescent="0.25">
      <c r="A208" s="33" t="s">
        <v>1603</v>
      </c>
      <c r="B208" s="39" t="s">
        <v>133</v>
      </c>
      <c r="C208" s="26"/>
      <c r="D208" s="27"/>
      <c r="E208" s="73"/>
      <c r="F208" s="153"/>
    </row>
    <row r="209" spans="1:6" ht="23.25" customHeight="1" x14ac:dyDescent="0.25">
      <c r="A209" s="26">
        <v>1</v>
      </c>
      <c r="B209" s="36" t="s">
        <v>127</v>
      </c>
      <c r="C209" s="26" t="s">
        <v>120</v>
      </c>
      <c r="D209" s="152" t="s">
        <v>121</v>
      </c>
      <c r="E209" s="74">
        <v>28000</v>
      </c>
      <c r="F209" s="153"/>
    </row>
    <row r="210" spans="1:6" ht="23.25" customHeight="1" x14ac:dyDescent="0.25">
      <c r="A210" s="26">
        <v>2</v>
      </c>
      <c r="B210" s="36" t="s">
        <v>128</v>
      </c>
      <c r="C210" s="26" t="s">
        <v>120</v>
      </c>
      <c r="D210" s="152"/>
      <c r="E210" s="74">
        <v>18000</v>
      </c>
      <c r="F210" s="153"/>
    </row>
    <row r="211" spans="1:6" ht="23.25" customHeight="1" x14ac:dyDescent="0.25">
      <c r="A211" s="26">
        <v>3</v>
      </c>
      <c r="B211" s="36" t="s">
        <v>129</v>
      </c>
      <c r="C211" s="26" t="s">
        <v>120</v>
      </c>
      <c r="D211" s="152"/>
      <c r="E211" s="74">
        <v>10000</v>
      </c>
      <c r="F211" s="153"/>
    </row>
    <row r="212" spans="1:6" ht="30.75" customHeight="1" x14ac:dyDescent="0.25">
      <c r="A212" s="26">
        <v>4</v>
      </c>
      <c r="B212" s="38" t="s">
        <v>130</v>
      </c>
      <c r="C212" s="26" t="s">
        <v>120</v>
      </c>
      <c r="D212" s="152"/>
      <c r="E212" s="74">
        <v>14000</v>
      </c>
      <c r="F212" s="153"/>
    </row>
    <row r="213" spans="1:6" ht="23.25" customHeight="1" x14ac:dyDescent="0.25">
      <c r="A213" s="114" t="s">
        <v>848</v>
      </c>
      <c r="B213" s="115"/>
      <c r="C213" s="115"/>
      <c r="D213" s="115"/>
      <c r="E213" s="116"/>
      <c r="F213" s="80"/>
    </row>
    <row r="214" spans="1:6" ht="23.25" customHeight="1" x14ac:dyDescent="0.25">
      <c r="A214" s="51"/>
      <c r="B214" s="138" t="s">
        <v>194</v>
      </c>
      <c r="C214" s="138"/>
      <c r="D214" s="138"/>
      <c r="E214" s="138"/>
      <c r="F214" s="29"/>
    </row>
    <row r="215" spans="1:6" s="32" customFormat="1" ht="24.75" customHeight="1" x14ac:dyDescent="0.25">
      <c r="A215" s="30">
        <v>1</v>
      </c>
      <c r="B215" s="31" t="s">
        <v>134</v>
      </c>
      <c r="C215" s="30" t="s">
        <v>135</v>
      </c>
      <c r="D215" s="154" t="s">
        <v>196</v>
      </c>
      <c r="E215" s="75">
        <v>270000</v>
      </c>
      <c r="F215" s="154" t="s">
        <v>195</v>
      </c>
    </row>
    <row r="216" spans="1:6" s="32" customFormat="1" ht="24.75" customHeight="1" x14ac:dyDescent="0.25">
      <c r="A216" s="30">
        <v>2</v>
      </c>
      <c r="B216" s="31" t="s">
        <v>136</v>
      </c>
      <c r="C216" s="30" t="s">
        <v>135</v>
      </c>
      <c r="D216" s="154"/>
      <c r="E216" s="75">
        <v>320000</v>
      </c>
      <c r="F216" s="154"/>
    </row>
    <row r="217" spans="1:6" s="32" customFormat="1" ht="24.75" customHeight="1" x14ac:dyDescent="0.25">
      <c r="A217" s="30">
        <v>3</v>
      </c>
      <c r="B217" s="31" t="s">
        <v>137</v>
      </c>
      <c r="C217" s="30" t="s">
        <v>135</v>
      </c>
      <c r="D217" s="154"/>
      <c r="E217" s="75">
        <v>300000</v>
      </c>
      <c r="F217" s="154"/>
    </row>
    <row r="218" spans="1:6" s="32" customFormat="1" ht="24.75" customHeight="1" x14ac:dyDescent="0.25">
      <c r="A218" s="30">
        <v>4</v>
      </c>
      <c r="B218" s="31" t="s">
        <v>138</v>
      </c>
      <c r="C218" s="30" t="s">
        <v>135</v>
      </c>
      <c r="D218" s="154"/>
      <c r="E218" s="75">
        <v>250000</v>
      </c>
      <c r="F218" s="154"/>
    </row>
    <row r="219" spans="1:6" s="32" customFormat="1" ht="24.75" customHeight="1" x14ac:dyDescent="0.25">
      <c r="A219" s="30">
        <v>5</v>
      </c>
      <c r="B219" s="31" t="s">
        <v>139</v>
      </c>
      <c r="C219" s="30" t="s">
        <v>135</v>
      </c>
      <c r="D219" s="154"/>
      <c r="E219" s="75">
        <v>190000</v>
      </c>
      <c r="F219" s="154"/>
    </row>
    <row r="220" spans="1:6" s="32" customFormat="1" ht="24.75" customHeight="1" x14ac:dyDescent="0.25">
      <c r="A220" s="30">
        <v>6</v>
      </c>
      <c r="B220" s="31" t="s">
        <v>140</v>
      </c>
      <c r="C220" s="30" t="s">
        <v>135</v>
      </c>
      <c r="D220" s="154"/>
      <c r="E220" s="75">
        <v>160000</v>
      </c>
      <c r="F220" s="154"/>
    </row>
    <row r="221" spans="1:6" s="32" customFormat="1" ht="24.75" customHeight="1" x14ac:dyDescent="0.25">
      <c r="A221" s="30">
        <v>7</v>
      </c>
      <c r="B221" s="31" t="s">
        <v>141</v>
      </c>
      <c r="C221" s="30" t="s">
        <v>135</v>
      </c>
      <c r="D221" s="154"/>
      <c r="E221" s="75">
        <v>170000</v>
      </c>
      <c r="F221" s="154"/>
    </row>
    <row r="222" spans="1:6" s="32" customFormat="1" ht="24.75" customHeight="1" x14ac:dyDescent="0.25">
      <c r="A222" s="30">
        <v>8</v>
      </c>
      <c r="B222" s="31" t="s">
        <v>142</v>
      </c>
      <c r="C222" s="30" t="s">
        <v>135</v>
      </c>
      <c r="D222" s="154"/>
      <c r="E222" s="75">
        <v>180000</v>
      </c>
      <c r="F222" s="154"/>
    </row>
    <row r="223" spans="1:6" s="32" customFormat="1" ht="24.75" customHeight="1" x14ac:dyDescent="0.25">
      <c r="A223" s="30">
        <v>9</v>
      </c>
      <c r="B223" s="31" t="s">
        <v>143</v>
      </c>
      <c r="C223" s="30" t="s">
        <v>135</v>
      </c>
      <c r="D223" s="154"/>
      <c r="E223" s="75">
        <v>200000</v>
      </c>
      <c r="F223" s="154"/>
    </row>
    <row r="224" spans="1:6" s="32" customFormat="1" ht="24.75" customHeight="1" x14ac:dyDescent="0.25">
      <c r="A224" s="30">
        <v>10</v>
      </c>
      <c r="B224" s="31" t="s">
        <v>144</v>
      </c>
      <c r="C224" s="30" t="s">
        <v>135</v>
      </c>
      <c r="D224" s="154"/>
      <c r="E224" s="75">
        <v>200000</v>
      </c>
      <c r="F224" s="154"/>
    </row>
    <row r="225" spans="1:6" s="32" customFormat="1" ht="24.75" customHeight="1" x14ac:dyDescent="0.25">
      <c r="A225" s="30">
        <v>11</v>
      </c>
      <c r="B225" s="31" t="s">
        <v>145</v>
      </c>
      <c r="C225" s="30" t="s">
        <v>135</v>
      </c>
      <c r="D225" s="154"/>
      <c r="E225" s="75">
        <v>220000</v>
      </c>
      <c r="F225" s="154"/>
    </row>
    <row r="226" spans="1:6" s="32" customFormat="1" ht="24.75" customHeight="1" x14ac:dyDescent="0.25">
      <c r="A226" s="30">
        <v>12</v>
      </c>
      <c r="B226" s="31" t="s">
        <v>146</v>
      </c>
      <c r="C226" s="30" t="s">
        <v>135</v>
      </c>
      <c r="D226" s="154"/>
      <c r="E226" s="75">
        <v>160000</v>
      </c>
      <c r="F226" s="154"/>
    </row>
    <row r="227" spans="1:6" s="32" customFormat="1" ht="24.75" customHeight="1" x14ac:dyDescent="0.25">
      <c r="A227" s="30">
        <v>13</v>
      </c>
      <c r="B227" s="31" t="s">
        <v>147</v>
      </c>
      <c r="C227" s="30" t="s">
        <v>135</v>
      </c>
      <c r="D227" s="154"/>
      <c r="E227" s="75">
        <v>220000</v>
      </c>
      <c r="F227" s="154"/>
    </row>
    <row r="228" spans="1:6" s="32" customFormat="1" ht="24.75" customHeight="1" x14ac:dyDescent="0.25">
      <c r="A228" s="30">
        <v>14</v>
      </c>
      <c r="B228" s="31" t="s">
        <v>148</v>
      </c>
      <c r="C228" s="30" t="s">
        <v>135</v>
      </c>
      <c r="D228" s="154"/>
      <c r="E228" s="75">
        <v>170000</v>
      </c>
      <c r="F228" s="154"/>
    </row>
    <row r="229" spans="1:6" s="32" customFormat="1" ht="24.75" customHeight="1" x14ac:dyDescent="0.25">
      <c r="A229" s="51"/>
      <c r="B229" s="138" t="s">
        <v>1403</v>
      </c>
      <c r="C229" s="138"/>
      <c r="D229" s="138"/>
      <c r="E229" s="138"/>
      <c r="F229" s="173" t="s">
        <v>1402</v>
      </c>
    </row>
    <row r="230" spans="1:6" s="32" customFormat="1" ht="24.75" customHeight="1" x14ac:dyDescent="0.25">
      <c r="A230" s="30">
        <v>1</v>
      </c>
      <c r="B230" s="31" t="s">
        <v>1391</v>
      </c>
      <c r="C230" s="30" t="s">
        <v>135</v>
      </c>
      <c r="D230" s="173" t="s">
        <v>196</v>
      </c>
      <c r="E230" s="75">
        <v>320000</v>
      </c>
      <c r="F230" s="174"/>
    </row>
    <row r="231" spans="1:6" s="32" customFormat="1" ht="24.75" customHeight="1" x14ac:dyDescent="0.25">
      <c r="A231" s="30">
        <v>2</v>
      </c>
      <c r="B231" s="31" t="s">
        <v>1392</v>
      </c>
      <c r="C231" s="30" t="s">
        <v>135</v>
      </c>
      <c r="D231" s="174"/>
      <c r="E231" s="75">
        <v>350000</v>
      </c>
      <c r="F231" s="174"/>
    </row>
    <row r="232" spans="1:6" s="32" customFormat="1" ht="24.75" customHeight="1" x14ac:dyDescent="0.25">
      <c r="A232" s="30">
        <v>3</v>
      </c>
      <c r="B232" s="31" t="s">
        <v>1393</v>
      </c>
      <c r="C232" s="30" t="s">
        <v>135</v>
      </c>
      <c r="D232" s="174"/>
      <c r="E232" s="75">
        <v>310000</v>
      </c>
      <c r="F232" s="174"/>
    </row>
    <row r="233" spans="1:6" s="32" customFormat="1" ht="24.75" customHeight="1" x14ac:dyDescent="0.25">
      <c r="A233" s="30">
        <v>4</v>
      </c>
      <c r="B233" s="31" t="s">
        <v>1394</v>
      </c>
      <c r="C233" s="30" t="s">
        <v>135</v>
      </c>
      <c r="D233" s="174"/>
      <c r="E233" s="75">
        <v>350000</v>
      </c>
      <c r="F233" s="174"/>
    </row>
    <row r="234" spans="1:6" s="32" customFormat="1" ht="24.75" customHeight="1" x14ac:dyDescent="0.25">
      <c r="A234" s="30">
        <v>5</v>
      </c>
      <c r="B234" s="31" t="s">
        <v>1395</v>
      </c>
      <c r="C234" s="30" t="s">
        <v>135</v>
      </c>
      <c r="D234" s="174"/>
      <c r="E234" s="75">
        <v>285000</v>
      </c>
      <c r="F234" s="174"/>
    </row>
    <row r="235" spans="1:6" s="32" customFormat="1" ht="24.75" customHeight="1" x14ac:dyDescent="0.25">
      <c r="A235" s="30">
        <v>6</v>
      </c>
      <c r="B235" s="31" t="s">
        <v>1396</v>
      </c>
      <c r="C235" s="30" t="s">
        <v>135</v>
      </c>
      <c r="D235" s="174"/>
      <c r="E235" s="75">
        <v>325000</v>
      </c>
      <c r="F235" s="174"/>
    </row>
    <row r="236" spans="1:6" s="32" customFormat="1" ht="24.75" customHeight="1" x14ac:dyDescent="0.25">
      <c r="A236" s="30">
        <v>7</v>
      </c>
      <c r="B236" s="31" t="s">
        <v>138</v>
      </c>
      <c r="C236" s="30" t="s">
        <v>135</v>
      </c>
      <c r="D236" s="174"/>
      <c r="E236" s="75">
        <v>275000</v>
      </c>
      <c r="F236" s="174"/>
    </row>
    <row r="237" spans="1:6" s="32" customFormat="1" ht="24.75" customHeight="1" x14ac:dyDescent="0.25">
      <c r="A237" s="30">
        <v>8</v>
      </c>
      <c r="B237" s="31" t="s">
        <v>1397</v>
      </c>
      <c r="C237" s="30" t="s">
        <v>135</v>
      </c>
      <c r="D237" s="174"/>
      <c r="E237" s="75">
        <v>230000</v>
      </c>
      <c r="F237" s="174"/>
    </row>
    <row r="238" spans="1:6" s="32" customFormat="1" ht="31.5" customHeight="1" x14ac:dyDescent="0.25">
      <c r="A238" s="30">
        <v>9</v>
      </c>
      <c r="B238" s="31" t="s">
        <v>1398</v>
      </c>
      <c r="C238" s="30" t="s">
        <v>135</v>
      </c>
      <c r="D238" s="174"/>
      <c r="E238" s="75">
        <v>230000</v>
      </c>
      <c r="F238" s="174"/>
    </row>
    <row r="239" spans="1:6" s="32" customFormat="1" ht="36" customHeight="1" x14ac:dyDescent="0.25">
      <c r="A239" s="30">
        <v>10</v>
      </c>
      <c r="B239" s="31" t="s">
        <v>1399</v>
      </c>
      <c r="C239" s="30" t="s">
        <v>135</v>
      </c>
      <c r="D239" s="174"/>
      <c r="E239" s="75">
        <v>240000</v>
      </c>
      <c r="F239" s="174"/>
    </row>
    <row r="240" spans="1:6" s="32" customFormat="1" ht="34.5" customHeight="1" x14ac:dyDescent="0.25">
      <c r="A240" s="30">
        <v>11</v>
      </c>
      <c r="B240" s="31" t="s">
        <v>1400</v>
      </c>
      <c r="C240" s="30" t="s">
        <v>135</v>
      </c>
      <c r="D240" s="174"/>
      <c r="E240" s="75">
        <v>205000</v>
      </c>
      <c r="F240" s="174"/>
    </row>
    <row r="241" spans="1:6" s="32" customFormat="1" ht="38.25" customHeight="1" x14ac:dyDescent="0.25">
      <c r="A241" s="30">
        <v>12</v>
      </c>
      <c r="B241" s="31" t="s">
        <v>1401</v>
      </c>
      <c r="C241" s="30" t="s">
        <v>135</v>
      </c>
      <c r="D241" s="174"/>
      <c r="E241" s="75">
        <v>195000</v>
      </c>
      <c r="F241" s="174"/>
    </row>
    <row r="242" spans="1:6" s="32" customFormat="1" ht="24.75" customHeight="1" x14ac:dyDescent="0.25">
      <c r="A242" s="179"/>
      <c r="B242" s="138" t="s">
        <v>1623</v>
      </c>
      <c r="C242" s="138"/>
      <c r="D242" s="138"/>
      <c r="E242" s="138"/>
      <c r="F242" s="85"/>
    </row>
    <row r="243" spans="1:6" s="32" customFormat="1" ht="75" customHeight="1" x14ac:dyDescent="0.25">
      <c r="A243" s="179">
        <v>1</v>
      </c>
      <c r="B243" s="31" t="s">
        <v>1622</v>
      </c>
      <c r="C243" s="30"/>
      <c r="D243" s="85"/>
      <c r="E243" s="75">
        <v>65000</v>
      </c>
      <c r="F243" s="85" t="s">
        <v>1620</v>
      </c>
    </row>
    <row r="244" spans="1:6" s="32" customFormat="1" ht="24.75" customHeight="1" x14ac:dyDescent="0.25">
      <c r="A244" s="179"/>
      <c r="B244" s="138" t="s">
        <v>1621</v>
      </c>
      <c r="C244" s="138"/>
      <c r="D244" s="138"/>
      <c r="E244" s="138"/>
      <c r="F244" s="85"/>
    </row>
    <row r="245" spans="1:6" s="32" customFormat="1" ht="24.75" customHeight="1" x14ac:dyDescent="0.25">
      <c r="A245" s="179">
        <v>1</v>
      </c>
      <c r="B245" s="180" t="s">
        <v>1612</v>
      </c>
      <c r="C245" s="181" t="s">
        <v>135</v>
      </c>
      <c r="D245" s="182" t="s">
        <v>196</v>
      </c>
      <c r="E245" s="183">
        <v>290000</v>
      </c>
      <c r="F245" s="174" t="s">
        <v>1620</v>
      </c>
    </row>
    <row r="246" spans="1:6" s="32" customFormat="1" ht="24.75" customHeight="1" x14ac:dyDescent="0.25">
      <c r="A246" s="179">
        <v>2</v>
      </c>
      <c r="B246" s="180" t="s">
        <v>1613</v>
      </c>
      <c r="C246" s="181" t="s">
        <v>135</v>
      </c>
      <c r="D246" s="184"/>
      <c r="E246" s="183">
        <v>285000</v>
      </c>
      <c r="F246" s="174"/>
    </row>
    <row r="247" spans="1:6" s="32" customFormat="1" ht="24.75" customHeight="1" x14ac:dyDescent="0.25">
      <c r="A247" s="179">
        <v>3</v>
      </c>
      <c r="B247" s="180" t="s">
        <v>1614</v>
      </c>
      <c r="C247" s="181" t="s">
        <v>135</v>
      </c>
      <c r="D247" s="184"/>
      <c r="E247" s="183">
        <v>230000</v>
      </c>
      <c r="F247" s="174"/>
    </row>
    <row r="248" spans="1:6" s="32" customFormat="1" ht="24.75" customHeight="1" x14ac:dyDescent="0.25">
      <c r="A248" s="179">
        <v>4</v>
      </c>
      <c r="B248" s="180" t="s">
        <v>1615</v>
      </c>
      <c r="C248" s="181" t="s">
        <v>135</v>
      </c>
      <c r="D248" s="184"/>
      <c r="E248" s="183">
        <v>170000</v>
      </c>
      <c r="F248" s="174"/>
    </row>
    <row r="249" spans="1:6" s="32" customFormat="1" ht="24.75" customHeight="1" x14ac:dyDescent="0.25">
      <c r="A249" s="179">
        <v>5</v>
      </c>
      <c r="B249" s="180" t="s">
        <v>1616</v>
      </c>
      <c r="C249" s="181" t="s">
        <v>135</v>
      </c>
      <c r="D249" s="184"/>
      <c r="E249" s="183">
        <v>165000</v>
      </c>
      <c r="F249" s="174"/>
    </row>
    <row r="250" spans="1:6" s="32" customFormat="1" ht="26.25" customHeight="1" x14ac:dyDescent="0.25">
      <c r="A250" s="179">
        <v>6</v>
      </c>
      <c r="B250" s="180" t="s">
        <v>1617</v>
      </c>
      <c r="C250" s="181" t="s">
        <v>135</v>
      </c>
      <c r="D250" s="184"/>
      <c r="E250" s="183">
        <v>195000</v>
      </c>
      <c r="F250" s="174"/>
    </row>
    <row r="251" spans="1:6" s="32" customFormat="1" ht="37.5" customHeight="1" x14ac:dyDescent="0.25">
      <c r="A251" s="179">
        <v>7</v>
      </c>
      <c r="B251" s="185" t="s">
        <v>1618</v>
      </c>
      <c r="C251" s="181" t="s">
        <v>135</v>
      </c>
      <c r="D251" s="184"/>
      <c r="E251" s="183">
        <v>165000</v>
      </c>
      <c r="F251" s="174"/>
    </row>
    <row r="252" spans="1:6" s="32" customFormat="1" ht="42" customHeight="1" x14ac:dyDescent="0.25">
      <c r="A252" s="179">
        <v>8</v>
      </c>
      <c r="B252" s="185" t="s">
        <v>1619</v>
      </c>
      <c r="C252" s="181" t="s">
        <v>135</v>
      </c>
      <c r="D252" s="184"/>
      <c r="E252" s="183">
        <v>175000</v>
      </c>
      <c r="F252" s="174"/>
    </row>
    <row r="253" spans="1:6" s="32" customFormat="1" ht="24.75" customHeight="1" x14ac:dyDescent="0.25">
      <c r="A253" s="179">
        <v>9</v>
      </c>
      <c r="B253" s="180" t="s">
        <v>148</v>
      </c>
      <c r="C253" s="181" t="s">
        <v>135</v>
      </c>
      <c r="D253" s="186"/>
      <c r="E253" s="183">
        <v>165000</v>
      </c>
      <c r="F253" s="174"/>
    </row>
    <row r="254" spans="1:6" s="32" customFormat="1" ht="24.75" customHeight="1" x14ac:dyDescent="0.25">
      <c r="A254" s="114" t="s">
        <v>845</v>
      </c>
      <c r="B254" s="115"/>
      <c r="C254" s="115"/>
      <c r="D254" s="115"/>
      <c r="E254" s="116"/>
      <c r="F254" s="80"/>
    </row>
    <row r="255" spans="1:6" s="32" customFormat="1" ht="24.75" customHeight="1" x14ac:dyDescent="0.25">
      <c r="A255" s="50"/>
      <c r="B255" s="138" t="s">
        <v>847</v>
      </c>
      <c r="C255" s="138"/>
      <c r="D255" s="138"/>
      <c r="E255" s="138"/>
      <c r="F255" s="49"/>
    </row>
    <row r="256" spans="1:6" s="52" customFormat="1" ht="24" customHeight="1" x14ac:dyDescent="0.25">
      <c r="A256" s="60">
        <v>1</v>
      </c>
      <c r="B256" s="166" t="s">
        <v>233</v>
      </c>
      <c r="C256" s="166"/>
      <c r="D256" s="166"/>
      <c r="E256" s="166"/>
      <c r="F256" s="170" t="s">
        <v>1375</v>
      </c>
    </row>
    <row r="257" spans="1:6" s="52" customFormat="1" x14ac:dyDescent="0.25">
      <c r="A257" s="61" t="s">
        <v>150</v>
      </c>
      <c r="B257" s="62" t="s">
        <v>234</v>
      </c>
      <c r="C257" s="63" t="s">
        <v>235</v>
      </c>
      <c r="D257" s="165" t="s">
        <v>846</v>
      </c>
      <c r="E257" s="76">
        <v>8148.3499999999995</v>
      </c>
      <c r="F257" s="171"/>
    </row>
    <row r="258" spans="1:6" s="52" customFormat="1" x14ac:dyDescent="0.25">
      <c r="A258" s="61" t="s">
        <v>224</v>
      </c>
      <c r="B258" s="62" t="s">
        <v>236</v>
      </c>
      <c r="C258" s="63" t="s">
        <v>235</v>
      </c>
      <c r="D258" s="165"/>
      <c r="E258" s="76">
        <v>12347.3</v>
      </c>
      <c r="F258" s="171"/>
    </row>
    <row r="259" spans="1:6" s="52" customFormat="1" x14ac:dyDescent="0.25">
      <c r="A259" s="61" t="s">
        <v>225</v>
      </c>
      <c r="B259" s="62" t="s">
        <v>237</v>
      </c>
      <c r="C259" s="63" t="s">
        <v>235</v>
      </c>
      <c r="D259" s="165"/>
      <c r="E259" s="76">
        <v>31150.35</v>
      </c>
      <c r="F259" s="171"/>
    </row>
    <row r="260" spans="1:6" s="52" customFormat="1" ht="24" customHeight="1" x14ac:dyDescent="0.25">
      <c r="A260" s="60">
        <v>2</v>
      </c>
      <c r="B260" s="166" t="s">
        <v>238</v>
      </c>
      <c r="C260" s="166"/>
      <c r="D260" s="166"/>
      <c r="E260" s="166"/>
      <c r="F260" s="171"/>
    </row>
    <row r="261" spans="1:6" s="52" customFormat="1" ht="21.75" customHeight="1" x14ac:dyDescent="0.25">
      <c r="A261" s="61" t="s">
        <v>158</v>
      </c>
      <c r="B261" s="62" t="s">
        <v>239</v>
      </c>
      <c r="C261" s="63" t="s">
        <v>235</v>
      </c>
      <c r="D261" s="167" t="s">
        <v>1376</v>
      </c>
      <c r="E261" s="76">
        <v>6141.0999999999995</v>
      </c>
      <c r="F261" s="171"/>
    </row>
    <row r="262" spans="1:6" s="52" customFormat="1" ht="21" customHeight="1" x14ac:dyDescent="0.25">
      <c r="A262" s="61" t="s">
        <v>156</v>
      </c>
      <c r="B262" s="62" t="s">
        <v>240</v>
      </c>
      <c r="C262" s="63" t="s">
        <v>235</v>
      </c>
      <c r="D262" s="168"/>
      <c r="E262" s="76">
        <v>9830.1</v>
      </c>
      <c r="F262" s="171"/>
    </row>
    <row r="263" spans="1:6" s="52" customFormat="1" ht="26.25" customHeight="1" x14ac:dyDescent="0.25">
      <c r="A263" s="61" t="s">
        <v>157</v>
      </c>
      <c r="B263" s="62" t="s">
        <v>241</v>
      </c>
      <c r="C263" s="63" t="s">
        <v>235</v>
      </c>
      <c r="D263" s="168"/>
      <c r="E263" s="76">
        <v>15331.05</v>
      </c>
      <c r="F263" s="171"/>
    </row>
    <row r="264" spans="1:6" s="52" customFormat="1" ht="20.25" customHeight="1" x14ac:dyDescent="0.25">
      <c r="A264" s="61" t="s">
        <v>155</v>
      </c>
      <c r="B264" s="62" t="s">
        <v>242</v>
      </c>
      <c r="C264" s="63" t="s">
        <v>235</v>
      </c>
      <c r="D264" s="168"/>
      <c r="E264" s="76">
        <v>22589.7</v>
      </c>
      <c r="F264" s="171"/>
    </row>
    <row r="265" spans="1:6" s="52" customFormat="1" ht="21" customHeight="1" x14ac:dyDescent="0.25">
      <c r="A265" s="61" t="s">
        <v>159</v>
      </c>
      <c r="B265" s="62" t="s">
        <v>243</v>
      </c>
      <c r="C265" s="63" t="s">
        <v>235</v>
      </c>
      <c r="D265" s="169"/>
      <c r="E265" s="76">
        <v>37975</v>
      </c>
      <c r="F265" s="171"/>
    </row>
    <row r="266" spans="1:6" s="52" customFormat="1" ht="23.25" customHeight="1" x14ac:dyDescent="0.25">
      <c r="A266" s="60">
        <v>3</v>
      </c>
      <c r="B266" s="166" t="s">
        <v>244</v>
      </c>
      <c r="C266" s="166"/>
      <c r="D266" s="166"/>
      <c r="E266" s="166"/>
      <c r="F266" s="171"/>
    </row>
    <row r="267" spans="1:6" s="52" customFormat="1" x14ac:dyDescent="0.25">
      <c r="A267" s="61" t="s">
        <v>160</v>
      </c>
      <c r="B267" s="62" t="s">
        <v>245</v>
      </c>
      <c r="C267" s="63" t="s">
        <v>235</v>
      </c>
      <c r="D267" s="167" t="s">
        <v>1376</v>
      </c>
      <c r="E267" s="76">
        <v>2560.6</v>
      </c>
      <c r="F267" s="171"/>
    </row>
    <row r="268" spans="1:6" s="52" customFormat="1" x14ac:dyDescent="0.25">
      <c r="A268" s="61" t="s">
        <v>161</v>
      </c>
      <c r="B268" s="62" t="s">
        <v>246</v>
      </c>
      <c r="C268" s="63" t="s">
        <v>235</v>
      </c>
      <c r="D268" s="168"/>
      <c r="E268" s="76">
        <v>3352.65</v>
      </c>
      <c r="F268" s="171"/>
    </row>
    <row r="269" spans="1:6" s="53" customFormat="1" x14ac:dyDescent="0.25">
      <c r="A269" s="55" t="s">
        <v>162</v>
      </c>
      <c r="B269" s="56" t="s">
        <v>247</v>
      </c>
      <c r="C269" s="57" t="s">
        <v>235</v>
      </c>
      <c r="D269" s="169"/>
      <c r="E269" s="77">
        <v>4253.2</v>
      </c>
      <c r="F269" s="171"/>
    </row>
    <row r="270" spans="1:6" s="53" customFormat="1" ht="24.75" customHeight="1" x14ac:dyDescent="0.25">
      <c r="A270" s="59">
        <v>4</v>
      </c>
      <c r="B270" s="166" t="s">
        <v>248</v>
      </c>
      <c r="C270" s="166"/>
      <c r="D270" s="166"/>
      <c r="E270" s="166"/>
      <c r="F270" s="171"/>
    </row>
    <row r="271" spans="1:6" s="53" customFormat="1" x14ac:dyDescent="0.25">
      <c r="A271" s="55" t="s">
        <v>165</v>
      </c>
      <c r="B271" s="56" t="s">
        <v>249</v>
      </c>
      <c r="C271" s="57" t="s">
        <v>235</v>
      </c>
      <c r="D271" s="167" t="s">
        <v>1376</v>
      </c>
      <c r="E271" s="77">
        <v>2452.1</v>
      </c>
      <c r="F271" s="171"/>
    </row>
    <row r="272" spans="1:6" s="53" customFormat="1" x14ac:dyDescent="0.25">
      <c r="A272" s="55" t="s">
        <v>166</v>
      </c>
      <c r="B272" s="56" t="s">
        <v>250</v>
      </c>
      <c r="C272" s="57" t="s">
        <v>235</v>
      </c>
      <c r="D272" s="168"/>
      <c r="E272" s="77">
        <v>3406.9</v>
      </c>
      <c r="F272" s="171"/>
    </row>
    <row r="273" spans="1:6" s="53" customFormat="1" x14ac:dyDescent="0.25">
      <c r="A273" s="55" t="s">
        <v>167</v>
      </c>
      <c r="B273" s="56" t="s">
        <v>251</v>
      </c>
      <c r="C273" s="57" t="s">
        <v>235</v>
      </c>
      <c r="D273" s="169"/>
      <c r="E273" s="77">
        <v>4372.55</v>
      </c>
      <c r="F273" s="171"/>
    </row>
    <row r="274" spans="1:6" s="53" customFormat="1" ht="24.75" customHeight="1" x14ac:dyDescent="0.25">
      <c r="A274" s="59">
        <v>5</v>
      </c>
      <c r="B274" s="166" t="s">
        <v>252</v>
      </c>
      <c r="C274" s="166"/>
      <c r="D274" s="166"/>
      <c r="E274" s="166"/>
      <c r="F274" s="171"/>
    </row>
    <row r="275" spans="1:6" s="53" customFormat="1" x14ac:dyDescent="0.25">
      <c r="A275" s="55" t="s">
        <v>168</v>
      </c>
      <c r="B275" s="56" t="s">
        <v>253</v>
      </c>
      <c r="C275" s="57" t="s">
        <v>235</v>
      </c>
      <c r="D275" s="167" t="s">
        <v>1376</v>
      </c>
      <c r="E275" s="77">
        <v>6423.2</v>
      </c>
      <c r="F275" s="171"/>
    </row>
    <row r="276" spans="1:6" s="53" customFormat="1" x14ac:dyDescent="0.25">
      <c r="A276" s="55" t="s">
        <v>169</v>
      </c>
      <c r="B276" s="56" t="s">
        <v>254</v>
      </c>
      <c r="C276" s="57" t="s">
        <v>235</v>
      </c>
      <c r="D276" s="168"/>
      <c r="E276" s="77">
        <v>10285.799999999999</v>
      </c>
      <c r="F276" s="171"/>
    </row>
    <row r="277" spans="1:6" s="53" customFormat="1" x14ac:dyDescent="0.25">
      <c r="A277" s="55" t="s">
        <v>170</v>
      </c>
      <c r="B277" s="58" t="s">
        <v>255</v>
      </c>
      <c r="C277" s="57" t="s">
        <v>235</v>
      </c>
      <c r="D277" s="168"/>
      <c r="E277" s="77">
        <v>15906.1</v>
      </c>
      <c r="F277" s="171"/>
    </row>
    <row r="278" spans="1:6" s="53" customFormat="1" x14ac:dyDescent="0.25">
      <c r="A278" s="55" t="s">
        <v>849</v>
      </c>
      <c r="B278" s="56" t="s">
        <v>256</v>
      </c>
      <c r="C278" s="57" t="s">
        <v>235</v>
      </c>
      <c r="D278" s="169"/>
      <c r="E278" s="77">
        <v>24097.85</v>
      </c>
      <c r="F278" s="171"/>
    </row>
    <row r="279" spans="1:6" s="53" customFormat="1" ht="24" customHeight="1" x14ac:dyDescent="0.25">
      <c r="A279" s="59">
        <v>6</v>
      </c>
      <c r="B279" s="166" t="s">
        <v>1378</v>
      </c>
      <c r="C279" s="166"/>
      <c r="D279" s="166"/>
      <c r="E279" s="166"/>
      <c r="F279" s="171"/>
    </row>
    <row r="280" spans="1:6" s="53" customFormat="1" x14ac:dyDescent="0.25">
      <c r="A280" s="55" t="s">
        <v>171</v>
      </c>
      <c r="B280" s="56" t="s">
        <v>257</v>
      </c>
      <c r="C280" s="57" t="s">
        <v>235</v>
      </c>
      <c r="D280" s="167" t="s">
        <v>1377</v>
      </c>
      <c r="E280" s="77">
        <v>34839.35</v>
      </c>
      <c r="F280" s="171"/>
    </row>
    <row r="281" spans="1:6" s="53" customFormat="1" x14ac:dyDescent="0.25">
      <c r="A281" s="55" t="s">
        <v>172</v>
      </c>
      <c r="B281" s="56" t="s">
        <v>258</v>
      </c>
      <c r="C281" s="57" t="s">
        <v>235</v>
      </c>
      <c r="D281" s="169"/>
      <c r="E281" s="77">
        <v>61139.75</v>
      </c>
      <c r="F281" s="171"/>
    </row>
    <row r="282" spans="1:6" s="53" customFormat="1" ht="24.75" customHeight="1" x14ac:dyDescent="0.25">
      <c r="A282" s="59">
        <v>7</v>
      </c>
      <c r="B282" s="166" t="s">
        <v>259</v>
      </c>
      <c r="C282" s="166"/>
      <c r="D282" s="166"/>
      <c r="E282" s="166"/>
      <c r="F282" s="171"/>
    </row>
    <row r="283" spans="1:6" s="53" customFormat="1" x14ac:dyDescent="0.25">
      <c r="A283" s="55" t="s">
        <v>177</v>
      </c>
      <c r="B283" s="56" t="s">
        <v>260</v>
      </c>
      <c r="C283" s="57" t="s">
        <v>235</v>
      </c>
      <c r="D283" s="167" t="s">
        <v>1379</v>
      </c>
      <c r="E283" s="78">
        <v>43410.85</v>
      </c>
      <c r="F283" s="171"/>
    </row>
    <row r="284" spans="1:6" s="53" customFormat="1" x14ac:dyDescent="0.25">
      <c r="A284" s="55" t="s">
        <v>178</v>
      </c>
      <c r="B284" s="56" t="s">
        <v>261</v>
      </c>
      <c r="C284" s="57" t="s">
        <v>235</v>
      </c>
      <c r="D284" s="168"/>
      <c r="E284" s="78">
        <v>64047.549999999996</v>
      </c>
      <c r="F284" s="171"/>
    </row>
    <row r="285" spans="1:6" s="53" customFormat="1" x14ac:dyDescent="0.25">
      <c r="A285" s="55" t="s">
        <v>179</v>
      </c>
      <c r="B285" s="56" t="s">
        <v>262</v>
      </c>
      <c r="C285" s="57" t="s">
        <v>235</v>
      </c>
      <c r="D285" s="168"/>
      <c r="E285" s="78">
        <v>95847.45</v>
      </c>
      <c r="F285" s="171"/>
    </row>
    <row r="286" spans="1:6" s="53" customFormat="1" x14ac:dyDescent="0.25">
      <c r="A286" s="55" t="s">
        <v>180</v>
      </c>
      <c r="B286" s="56" t="s">
        <v>263</v>
      </c>
      <c r="C286" s="57" t="s">
        <v>235</v>
      </c>
      <c r="D286" s="168"/>
      <c r="E286" s="78">
        <v>135889.875</v>
      </c>
      <c r="F286" s="171"/>
    </row>
    <row r="287" spans="1:6" s="53" customFormat="1" x14ac:dyDescent="0.25">
      <c r="A287" s="55" t="s">
        <v>181</v>
      </c>
      <c r="B287" s="56" t="s">
        <v>264</v>
      </c>
      <c r="C287" s="57" t="s">
        <v>235</v>
      </c>
      <c r="D287" s="168"/>
      <c r="E287" s="78">
        <v>195343.65</v>
      </c>
      <c r="F287" s="171"/>
    </row>
    <row r="288" spans="1:6" s="53" customFormat="1" x14ac:dyDescent="0.25">
      <c r="A288" s="55" t="s">
        <v>182</v>
      </c>
      <c r="B288" s="56" t="s">
        <v>265</v>
      </c>
      <c r="C288" s="57" t="s">
        <v>235</v>
      </c>
      <c r="D288" s="168"/>
      <c r="E288" s="78">
        <v>271790.17499999999</v>
      </c>
      <c r="F288" s="171"/>
    </row>
    <row r="289" spans="1:6" s="53" customFormat="1" x14ac:dyDescent="0.25">
      <c r="A289" s="55" t="s">
        <v>850</v>
      </c>
      <c r="B289" s="56" t="s">
        <v>266</v>
      </c>
      <c r="C289" s="57" t="s">
        <v>235</v>
      </c>
      <c r="D289" s="168"/>
      <c r="E289" s="78">
        <v>356222.25</v>
      </c>
      <c r="F289" s="171"/>
    </row>
    <row r="290" spans="1:6" s="53" customFormat="1" x14ac:dyDescent="0.25">
      <c r="A290" s="55" t="s">
        <v>851</v>
      </c>
      <c r="B290" s="56" t="s">
        <v>267</v>
      </c>
      <c r="C290" s="57" t="s">
        <v>235</v>
      </c>
      <c r="D290" s="168"/>
      <c r="E290" s="78">
        <v>450818.7</v>
      </c>
      <c r="F290" s="171"/>
    </row>
    <row r="291" spans="1:6" s="53" customFormat="1" x14ac:dyDescent="0.25">
      <c r="A291" s="55" t="s">
        <v>852</v>
      </c>
      <c r="B291" s="56" t="s">
        <v>268</v>
      </c>
      <c r="C291" s="57" t="s">
        <v>235</v>
      </c>
      <c r="D291" s="168"/>
      <c r="E291" s="78">
        <v>585228.22499999998</v>
      </c>
      <c r="F291" s="171"/>
    </row>
    <row r="292" spans="1:6" s="53" customFormat="1" x14ac:dyDescent="0.25">
      <c r="A292" s="55" t="s">
        <v>853</v>
      </c>
      <c r="B292" s="56" t="s">
        <v>269</v>
      </c>
      <c r="C292" s="57" t="s">
        <v>235</v>
      </c>
      <c r="D292" s="168"/>
      <c r="E292" s="78">
        <v>693168.67499999993</v>
      </c>
      <c r="F292" s="171"/>
    </row>
    <row r="293" spans="1:6" s="53" customFormat="1" x14ac:dyDescent="0.25">
      <c r="A293" s="55" t="s">
        <v>854</v>
      </c>
      <c r="B293" s="56" t="s">
        <v>270</v>
      </c>
      <c r="C293" s="57" t="s">
        <v>235</v>
      </c>
      <c r="D293" s="168"/>
      <c r="E293" s="78">
        <v>917035.125</v>
      </c>
      <c r="F293" s="171"/>
    </row>
    <row r="294" spans="1:6" s="53" customFormat="1" x14ac:dyDescent="0.25">
      <c r="A294" s="55" t="s">
        <v>855</v>
      </c>
      <c r="B294" s="56" t="s">
        <v>271</v>
      </c>
      <c r="C294" s="57" t="s">
        <v>235</v>
      </c>
      <c r="D294" s="169"/>
      <c r="E294" s="78">
        <v>1144665</v>
      </c>
      <c r="F294" s="171"/>
    </row>
    <row r="295" spans="1:6" s="53" customFormat="1" ht="24" customHeight="1" x14ac:dyDescent="0.25">
      <c r="A295" s="59">
        <v>8</v>
      </c>
      <c r="B295" s="158" t="s">
        <v>272</v>
      </c>
      <c r="C295" s="158"/>
      <c r="D295" s="158"/>
      <c r="E295" s="158"/>
      <c r="F295" s="171"/>
    </row>
    <row r="296" spans="1:6" s="53" customFormat="1" x14ac:dyDescent="0.25">
      <c r="A296" s="55" t="s">
        <v>183</v>
      </c>
      <c r="B296" s="56" t="s">
        <v>273</v>
      </c>
      <c r="C296" s="57" t="s">
        <v>235</v>
      </c>
      <c r="D296" s="167" t="s">
        <v>1380</v>
      </c>
      <c r="E296" s="77">
        <v>8072.4</v>
      </c>
      <c r="F296" s="171"/>
    </row>
    <row r="297" spans="1:6" s="53" customFormat="1" x14ac:dyDescent="0.25">
      <c r="A297" s="55" t="s">
        <v>184</v>
      </c>
      <c r="B297" s="56" t="s">
        <v>274</v>
      </c>
      <c r="C297" s="57" t="s">
        <v>235</v>
      </c>
      <c r="D297" s="168"/>
      <c r="E297" s="77">
        <v>10112.199999999999</v>
      </c>
      <c r="F297" s="171"/>
    </row>
    <row r="298" spans="1:6" s="53" customFormat="1" x14ac:dyDescent="0.25">
      <c r="A298" s="55" t="s">
        <v>185</v>
      </c>
      <c r="B298" s="56" t="s">
        <v>275</v>
      </c>
      <c r="C298" s="57" t="s">
        <v>235</v>
      </c>
      <c r="D298" s="168"/>
      <c r="E298" s="77">
        <v>14246.05</v>
      </c>
      <c r="F298" s="171"/>
    </row>
    <row r="299" spans="1:6" s="53" customFormat="1" x14ac:dyDescent="0.25">
      <c r="A299" s="55" t="s">
        <v>186</v>
      </c>
      <c r="B299" s="56" t="s">
        <v>276</v>
      </c>
      <c r="C299" s="57" t="s">
        <v>235</v>
      </c>
      <c r="D299" s="168"/>
      <c r="E299" s="77">
        <v>22947.75</v>
      </c>
      <c r="F299" s="171"/>
    </row>
    <row r="300" spans="1:6" s="53" customFormat="1" x14ac:dyDescent="0.25">
      <c r="A300" s="55" t="s">
        <v>187</v>
      </c>
      <c r="B300" s="56" t="s">
        <v>277</v>
      </c>
      <c r="C300" s="57" t="s">
        <v>235</v>
      </c>
      <c r="D300" s="168"/>
      <c r="E300" s="77">
        <v>34676.6</v>
      </c>
      <c r="F300" s="171"/>
    </row>
    <row r="301" spans="1:6" s="53" customFormat="1" x14ac:dyDescent="0.25">
      <c r="A301" s="55" t="s">
        <v>188</v>
      </c>
      <c r="B301" s="56" t="s">
        <v>278</v>
      </c>
      <c r="C301" s="57" t="s">
        <v>235</v>
      </c>
      <c r="D301" s="169"/>
      <c r="E301" s="77">
        <v>51841.299999999996</v>
      </c>
      <c r="F301" s="171"/>
    </row>
    <row r="302" spans="1:6" s="53" customFormat="1" ht="24" customHeight="1" x14ac:dyDescent="0.25">
      <c r="A302" s="59">
        <v>9</v>
      </c>
      <c r="B302" s="158" t="s">
        <v>279</v>
      </c>
      <c r="C302" s="158"/>
      <c r="D302" s="158"/>
      <c r="E302" s="158"/>
      <c r="F302" s="171"/>
    </row>
    <row r="303" spans="1:6" s="53" customFormat="1" x14ac:dyDescent="0.25">
      <c r="A303" s="55" t="s">
        <v>189</v>
      </c>
      <c r="B303" s="56" t="s">
        <v>280</v>
      </c>
      <c r="C303" s="57" t="s">
        <v>235</v>
      </c>
      <c r="D303" s="167" t="s">
        <v>1379</v>
      </c>
      <c r="E303" s="78">
        <v>4871.6499999999996</v>
      </c>
      <c r="F303" s="171"/>
    </row>
    <row r="304" spans="1:6" s="53" customFormat="1" x14ac:dyDescent="0.25">
      <c r="A304" s="55" t="s">
        <v>190</v>
      </c>
      <c r="B304" s="56" t="s">
        <v>281</v>
      </c>
      <c r="C304" s="57" t="s">
        <v>235</v>
      </c>
      <c r="D304" s="168"/>
      <c r="E304" s="78">
        <v>6868.05</v>
      </c>
      <c r="F304" s="171"/>
    </row>
    <row r="305" spans="1:6" s="53" customFormat="1" x14ac:dyDescent="0.25">
      <c r="A305" s="55" t="s">
        <v>856</v>
      </c>
      <c r="B305" s="56" t="s">
        <v>282</v>
      </c>
      <c r="C305" s="57" t="s">
        <v>235</v>
      </c>
      <c r="D305" s="168"/>
      <c r="E305" s="78">
        <v>8810.1999999999989</v>
      </c>
      <c r="F305" s="171"/>
    </row>
    <row r="306" spans="1:6" s="53" customFormat="1" x14ac:dyDescent="0.25">
      <c r="A306" s="55" t="s">
        <v>857</v>
      </c>
      <c r="B306" s="56" t="s">
        <v>283</v>
      </c>
      <c r="C306" s="57" t="s">
        <v>235</v>
      </c>
      <c r="D306" s="168"/>
      <c r="E306" s="78">
        <v>12542.6</v>
      </c>
      <c r="F306" s="171"/>
    </row>
    <row r="307" spans="1:6" s="53" customFormat="1" x14ac:dyDescent="0.25">
      <c r="A307" s="55" t="s">
        <v>858</v>
      </c>
      <c r="B307" s="56" t="s">
        <v>284</v>
      </c>
      <c r="C307" s="57" t="s">
        <v>235</v>
      </c>
      <c r="D307" s="169"/>
      <c r="E307" s="78">
        <v>20332.899999999998</v>
      </c>
      <c r="F307" s="171"/>
    </row>
    <row r="308" spans="1:6" s="53" customFormat="1" ht="24" customHeight="1" x14ac:dyDescent="0.25">
      <c r="A308" s="59">
        <v>10</v>
      </c>
      <c r="B308" s="158" t="s">
        <v>285</v>
      </c>
      <c r="C308" s="158"/>
      <c r="D308" s="158"/>
      <c r="E308" s="158"/>
      <c r="F308" s="171"/>
    </row>
    <row r="309" spans="1:6" s="53" customFormat="1" x14ac:dyDescent="0.25">
      <c r="A309" s="55" t="s">
        <v>859</v>
      </c>
      <c r="B309" s="56" t="s">
        <v>286</v>
      </c>
      <c r="C309" s="57" t="s">
        <v>235</v>
      </c>
      <c r="D309" s="162" t="s">
        <v>1381</v>
      </c>
      <c r="E309" s="77">
        <v>9103.15</v>
      </c>
      <c r="F309" s="171"/>
    </row>
    <row r="310" spans="1:6" s="53" customFormat="1" x14ac:dyDescent="0.25">
      <c r="A310" s="55" t="s">
        <v>860</v>
      </c>
      <c r="B310" s="58" t="s">
        <v>287</v>
      </c>
      <c r="C310" s="57" t="s">
        <v>235</v>
      </c>
      <c r="D310" s="163"/>
      <c r="E310" s="77">
        <v>11240.6</v>
      </c>
      <c r="F310" s="171"/>
    </row>
    <row r="311" spans="1:6" s="53" customFormat="1" x14ac:dyDescent="0.25">
      <c r="A311" s="55" t="s">
        <v>861</v>
      </c>
      <c r="B311" s="56" t="s">
        <v>288</v>
      </c>
      <c r="C311" s="57" t="s">
        <v>235</v>
      </c>
      <c r="D311" s="163"/>
      <c r="E311" s="77">
        <v>15797.6</v>
      </c>
      <c r="F311" s="171"/>
    </row>
    <row r="312" spans="1:6" s="53" customFormat="1" x14ac:dyDescent="0.25">
      <c r="A312" s="55" t="s">
        <v>862</v>
      </c>
      <c r="B312" s="58" t="s">
        <v>289</v>
      </c>
      <c r="C312" s="57" t="s">
        <v>235</v>
      </c>
      <c r="D312" s="163"/>
      <c r="E312" s="77">
        <v>25172</v>
      </c>
      <c r="F312" s="171"/>
    </row>
    <row r="313" spans="1:6" s="53" customFormat="1" x14ac:dyDescent="0.25">
      <c r="A313" s="55" t="s">
        <v>863</v>
      </c>
      <c r="B313" s="56" t="s">
        <v>290</v>
      </c>
      <c r="C313" s="57" t="s">
        <v>235</v>
      </c>
      <c r="D313" s="163"/>
      <c r="E313" s="77">
        <v>37573.549999999996</v>
      </c>
      <c r="F313" s="171"/>
    </row>
    <row r="314" spans="1:6" s="53" customFormat="1" x14ac:dyDescent="0.25">
      <c r="A314" s="55" t="s">
        <v>864</v>
      </c>
      <c r="B314" s="56" t="s">
        <v>291</v>
      </c>
      <c r="C314" s="57" t="s">
        <v>235</v>
      </c>
      <c r="D314" s="164"/>
      <c r="E314" s="77">
        <v>55649.65</v>
      </c>
      <c r="F314" s="171"/>
    </row>
    <row r="315" spans="1:6" s="53" customFormat="1" ht="24" customHeight="1" x14ac:dyDescent="0.25">
      <c r="A315" s="59">
        <v>11</v>
      </c>
      <c r="B315" s="158" t="s">
        <v>1382</v>
      </c>
      <c r="C315" s="158"/>
      <c r="D315" s="158"/>
      <c r="E315" s="158"/>
      <c r="F315" s="171"/>
    </row>
    <row r="316" spans="1:6" s="53" customFormat="1" x14ac:dyDescent="0.25">
      <c r="A316" s="55" t="s">
        <v>865</v>
      </c>
      <c r="B316" s="56" t="s">
        <v>292</v>
      </c>
      <c r="C316" s="57" t="s">
        <v>235</v>
      </c>
      <c r="D316" s="54" t="s">
        <v>1383</v>
      </c>
      <c r="E316" s="77">
        <v>85856.05</v>
      </c>
      <c r="F316" s="171"/>
    </row>
    <row r="317" spans="1:6" s="53" customFormat="1" ht="24" customHeight="1" x14ac:dyDescent="0.25">
      <c r="A317" s="59">
        <v>12</v>
      </c>
      <c r="B317" s="158" t="s">
        <v>293</v>
      </c>
      <c r="C317" s="158"/>
      <c r="D317" s="158"/>
      <c r="E317" s="158"/>
      <c r="F317" s="171"/>
    </row>
    <row r="318" spans="1:6" s="53" customFormat="1" x14ac:dyDescent="0.25">
      <c r="A318" s="55" t="s">
        <v>866</v>
      </c>
      <c r="B318" s="56" t="s">
        <v>294</v>
      </c>
      <c r="C318" s="57" t="s">
        <v>235</v>
      </c>
      <c r="D318" s="159" t="s">
        <v>1384</v>
      </c>
      <c r="E318" s="78">
        <v>98952</v>
      </c>
      <c r="F318" s="171"/>
    </row>
    <row r="319" spans="1:6" s="53" customFormat="1" x14ac:dyDescent="0.25">
      <c r="A319" s="55" t="s">
        <v>867</v>
      </c>
      <c r="B319" s="56" t="s">
        <v>295</v>
      </c>
      <c r="C319" s="57" t="s">
        <v>235</v>
      </c>
      <c r="D319" s="160"/>
      <c r="E319" s="78">
        <v>151748.1</v>
      </c>
      <c r="F319" s="171"/>
    </row>
    <row r="320" spans="1:6" s="53" customFormat="1" x14ac:dyDescent="0.25">
      <c r="A320" s="55" t="s">
        <v>868</v>
      </c>
      <c r="B320" s="56" t="s">
        <v>296</v>
      </c>
      <c r="C320" s="57" t="s">
        <v>235</v>
      </c>
      <c r="D320" s="160"/>
      <c r="E320" s="78">
        <v>230746.94999999998</v>
      </c>
      <c r="F320" s="171"/>
    </row>
    <row r="321" spans="1:6" s="53" customFormat="1" x14ac:dyDescent="0.25">
      <c r="A321" s="55" t="s">
        <v>869</v>
      </c>
      <c r="B321" s="56" t="s">
        <v>297</v>
      </c>
      <c r="C321" s="57" t="s">
        <v>235</v>
      </c>
      <c r="D321" s="161"/>
      <c r="E321" s="78">
        <v>314932.09999999998</v>
      </c>
      <c r="F321" s="171"/>
    </row>
    <row r="322" spans="1:6" s="53" customFormat="1" ht="24" customHeight="1" x14ac:dyDescent="0.25">
      <c r="A322" s="59">
        <v>13</v>
      </c>
      <c r="B322" s="158" t="s">
        <v>298</v>
      </c>
      <c r="C322" s="158"/>
      <c r="D322" s="158"/>
      <c r="E322" s="158"/>
      <c r="F322" s="171"/>
    </row>
    <row r="323" spans="1:6" s="53" customFormat="1" x14ac:dyDescent="0.25">
      <c r="A323" s="55" t="s">
        <v>870</v>
      </c>
      <c r="B323" s="56" t="s">
        <v>299</v>
      </c>
      <c r="C323" s="57" t="s">
        <v>235</v>
      </c>
      <c r="D323" s="159" t="s">
        <v>1381</v>
      </c>
      <c r="E323" s="78">
        <v>12293.05</v>
      </c>
      <c r="F323" s="171"/>
    </row>
    <row r="324" spans="1:6" s="53" customFormat="1" x14ac:dyDescent="0.25">
      <c r="A324" s="55" t="s">
        <v>871</v>
      </c>
      <c r="B324" s="58" t="s">
        <v>300</v>
      </c>
      <c r="C324" s="57" t="s">
        <v>235</v>
      </c>
      <c r="D324" s="160"/>
      <c r="E324" s="78">
        <v>15265.949999999999</v>
      </c>
      <c r="F324" s="171"/>
    </row>
    <row r="325" spans="1:6" s="53" customFormat="1" x14ac:dyDescent="0.25">
      <c r="A325" s="55" t="s">
        <v>872</v>
      </c>
      <c r="B325" s="56" t="s">
        <v>301</v>
      </c>
      <c r="C325" s="57" t="s">
        <v>235</v>
      </c>
      <c r="D325" s="160"/>
      <c r="E325" s="78">
        <v>22209.95</v>
      </c>
      <c r="F325" s="171"/>
    </row>
    <row r="326" spans="1:6" s="53" customFormat="1" x14ac:dyDescent="0.25">
      <c r="A326" s="55" t="s">
        <v>873</v>
      </c>
      <c r="B326" s="58" t="s">
        <v>302</v>
      </c>
      <c r="C326" s="57" t="s">
        <v>235</v>
      </c>
      <c r="D326" s="160"/>
      <c r="E326" s="78">
        <v>35088.9</v>
      </c>
      <c r="F326" s="171"/>
    </row>
    <row r="327" spans="1:6" s="53" customFormat="1" x14ac:dyDescent="0.25">
      <c r="A327" s="55" t="s">
        <v>874</v>
      </c>
      <c r="B327" s="56" t="s">
        <v>303</v>
      </c>
      <c r="C327" s="57" t="s">
        <v>235</v>
      </c>
      <c r="D327" s="160"/>
      <c r="E327" s="78">
        <v>52579.1</v>
      </c>
      <c r="F327" s="171"/>
    </row>
    <row r="328" spans="1:6" s="53" customFormat="1" x14ac:dyDescent="0.25">
      <c r="A328" s="55" t="s">
        <v>875</v>
      </c>
      <c r="B328" s="56" t="s">
        <v>304</v>
      </c>
      <c r="C328" s="57" t="s">
        <v>235</v>
      </c>
      <c r="D328" s="161"/>
      <c r="E328" s="78">
        <v>79758.349999999991</v>
      </c>
      <c r="F328" s="171"/>
    </row>
    <row r="329" spans="1:6" s="53" customFormat="1" ht="24" customHeight="1" x14ac:dyDescent="0.25">
      <c r="A329" s="59">
        <v>14</v>
      </c>
      <c r="B329" s="158" t="s">
        <v>1385</v>
      </c>
      <c r="C329" s="158"/>
      <c r="D329" s="158"/>
      <c r="E329" s="158"/>
      <c r="F329" s="171"/>
    </row>
    <row r="330" spans="1:6" s="53" customFormat="1" x14ac:dyDescent="0.25">
      <c r="A330" s="55" t="s">
        <v>876</v>
      </c>
      <c r="B330" s="56" t="s">
        <v>305</v>
      </c>
      <c r="C330" s="57" t="s">
        <v>235</v>
      </c>
      <c r="D330" s="54" t="s">
        <v>1383</v>
      </c>
      <c r="E330" s="77">
        <v>121324.7</v>
      </c>
      <c r="F330" s="171"/>
    </row>
    <row r="331" spans="1:6" s="53" customFormat="1" ht="24" customHeight="1" x14ac:dyDescent="0.25">
      <c r="A331" s="59">
        <v>15</v>
      </c>
      <c r="B331" s="158" t="s">
        <v>306</v>
      </c>
      <c r="C331" s="158"/>
      <c r="D331" s="158"/>
      <c r="E331" s="158"/>
      <c r="F331" s="171"/>
    </row>
    <row r="332" spans="1:6" s="53" customFormat="1" x14ac:dyDescent="0.25">
      <c r="A332" s="55" t="s">
        <v>877</v>
      </c>
      <c r="B332" s="56" t="s">
        <v>307</v>
      </c>
      <c r="C332" s="57" t="s">
        <v>235</v>
      </c>
      <c r="D332" s="162" t="s">
        <v>1384</v>
      </c>
      <c r="E332" s="77">
        <v>144804.1</v>
      </c>
      <c r="F332" s="171"/>
    </row>
    <row r="333" spans="1:6" s="53" customFormat="1" x14ac:dyDescent="0.25">
      <c r="A333" s="55" t="s">
        <v>878</v>
      </c>
      <c r="B333" s="56" t="s">
        <v>308</v>
      </c>
      <c r="C333" s="57" t="s">
        <v>235</v>
      </c>
      <c r="D333" s="163"/>
      <c r="E333" s="77">
        <v>223737.85</v>
      </c>
      <c r="F333" s="171"/>
    </row>
    <row r="334" spans="1:6" s="53" customFormat="1" x14ac:dyDescent="0.25">
      <c r="A334" s="55" t="s">
        <v>879</v>
      </c>
      <c r="B334" s="56" t="s">
        <v>309</v>
      </c>
      <c r="C334" s="57" t="s">
        <v>235</v>
      </c>
      <c r="D334" s="163"/>
      <c r="E334" s="77">
        <v>335905.14999999997</v>
      </c>
      <c r="F334" s="171"/>
    </row>
    <row r="335" spans="1:6" s="53" customFormat="1" x14ac:dyDescent="0.25">
      <c r="A335" s="55" t="s">
        <v>880</v>
      </c>
      <c r="B335" s="56" t="s">
        <v>310</v>
      </c>
      <c r="C335" s="57" t="s">
        <v>235</v>
      </c>
      <c r="D335" s="164"/>
      <c r="E335" s="77">
        <v>460517.39999999997</v>
      </c>
      <c r="F335" s="171"/>
    </row>
    <row r="336" spans="1:6" s="53" customFormat="1" ht="24" customHeight="1" x14ac:dyDescent="0.25">
      <c r="A336" s="59">
        <v>16</v>
      </c>
      <c r="B336" s="158" t="s">
        <v>311</v>
      </c>
      <c r="C336" s="158"/>
      <c r="D336" s="158"/>
      <c r="E336" s="158"/>
      <c r="F336" s="171"/>
    </row>
    <row r="337" spans="1:6" s="53" customFormat="1" x14ac:dyDescent="0.25">
      <c r="A337" s="55" t="s">
        <v>881</v>
      </c>
      <c r="B337" s="56" t="s">
        <v>312</v>
      </c>
      <c r="C337" s="57" t="s">
        <v>235</v>
      </c>
      <c r="D337" s="159" t="s">
        <v>1381</v>
      </c>
      <c r="E337" s="77">
        <v>15765.05</v>
      </c>
      <c r="F337" s="171"/>
    </row>
    <row r="338" spans="1:6" s="53" customFormat="1" x14ac:dyDescent="0.25">
      <c r="A338" s="55" t="s">
        <v>882</v>
      </c>
      <c r="B338" s="58" t="s">
        <v>313</v>
      </c>
      <c r="C338" s="57" t="s">
        <v>235</v>
      </c>
      <c r="D338" s="160"/>
      <c r="E338" s="77">
        <v>19953.149999999998</v>
      </c>
      <c r="F338" s="171"/>
    </row>
    <row r="339" spans="1:6" s="53" customFormat="1" x14ac:dyDescent="0.25">
      <c r="A339" s="55" t="s">
        <v>883</v>
      </c>
      <c r="B339" s="56" t="s">
        <v>314</v>
      </c>
      <c r="C339" s="57" t="s">
        <v>235</v>
      </c>
      <c r="D339" s="160"/>
      <c r="E339" s="77">
        <v>28828.45</v>
      </c>
      <c r="F339" s="171"/>
    </row>
    <row r="340" spans="1:6" s="53" customFormat="1" x14ac:dyDescent="0.25">
      <c r="A340" s="55" t="s">
        <v>884</v>
      </c>
      <c r="B340" s="58" t="s">
        <v>315</v>
      </c>
      <c r="C340" s="57" t="s">
        <v>235</v>
      </c>
      <c r="D340" s="160"/>
      <c r="E340" s="77">
        <v>45374.7</v>
      </c>
      <c r="F340" s="171"/>
    </row>
    <row r="341" spans="1:6" s="53" customFormat="1" x14ac:dyDescent="0.25">
      <c r="A341" s="55" t="s">
        <v>885</v>
      </c>
      <c r="B341" s="56" t="s">
        <v>316</v>
      </c>
      <c r="C341" s="57" t="s">
        <v>235</v>
      </c>
      <c r="D341" s="160"/>
      <c r="E341" s="77">
        <v>68767.3</v>
      </c>
      <c r="F341" s="171"/>
    </row>
    <row r="342" spans="1:6" s="53" customFormat="1" x14ac:dyDescent="0.25">
      <c r="A342" s="55" t="s">
        <v>886</v>
      </c>
      <c r="B342" s="56" t="s">
        <v>317</v>
      </c>
      <c r="C342" s="57" t="s">
        <v>235</v>
      </c>
      <c r="D342" s="161"/>
      <c r="E342" s="77">
        <v>103736.84999999999</v>
      </c>
      <c r="F342" s="171"/>
    </row>
    <row r="343" spans="1:6" s="53" customFormat="1" ht="24" customHeight="1" x14ac:dyDescent="0.25">
      <c r="A343" s="59">
        <v>17</v>
      </c>
      <c r="B343" s="158" t="s">
        <v>1386</v>
      </c>
      <c r="C343" s="158"/>
      <c r="D343" s="158"/>
      <c r="E343" s="158"/>
      <c r="F343" s="171"/>
    </row>
    <row r="344" spans="1:6" s="53" customFormat="1" x14ac:dyDescent="0.25">
      <c r="A344" s="55" t="s">
        <v>887</v>
      </c>
      <c r="B344" s="56" t="s">
        <v>318</v>
      </c>
      <c r="C344" s="57" t="s">
        <v>235</v>
      </c>
      <c r="D344" s="54"/>
      <c r="E344" s="77">
        <v>159364.79999999999</v>
      </c>
      <c r="F344" s="171"/>
    </row>
    <row r="345" spans="1:6" s="53" customFormat="1" ht="24" customHeight="1" x14ac:dyDescent="0.25">
      <c r="A345" s="59">
        <v>18</v>
      </c>
      <c r="B345" s="158" t="s">
        <v>319</v>
      </c>
      <c r="C345" s="158"/>
      <c r="D345" s="158"/>
      <c r="E345" s="158"/>
      <c r="F345" s="171"/>
    </row>
    <row r="346" spans="1:6" s="53" customFormat="1" x14ac:dyDescent="0.25">
      <c r="A346" s="55" t="s">
        <v>888</v>
      </c>
      <c r="B346" s="56" t="s">
        <v>320</v>
      </c>
      <c r="C346" s="57" t="s">
        <v>235</v>
      </c>
      <c r="D346" s="162" t="s">
        <v>1384</v>
      </c>
      <c r="E346" s="77">
        <v>188269.19999999998</v>
      </c>
      <c r="F346" s="171"/>
    </row>
    <row r="347" spans="1:6" s="53" customFormat="1" x14ac:dyDescent="0.25">
      <c r="A347" s="55" t="s">
        <v>889</v>
      </c>
      <c r="B347" s="56" t="s">
        <v>321</v>
      </c>
      <c r="C347" s="57" t="s">
        <v>235</v>
      </c>
      <c r="D347" s="163"/>
      <c r="E347" s="77">
        <v>293329.75</v>
      </c>
      <c r="F347" s="171"/>
    </row>
    <row r="348" spans="1:6" s="53" customFormat="1" x14ac:dyDescent="0.25">
      <c r="A348" s="55" t="s">
        <v>890</v>
      </c>
      <c r="B348" s="56" t="s">
        <v>322</v>
      </c>
      <c r="C348" s="57" t="s">
        <v>235</v>
      </c>
      <c r="D348" s="163"/>
      <c r="E348" s="77">
        <v>442972.95</v>
      </c>
      <c r="F348" s="171"/>
    </row>
    <row r="349" spans="1:6" s="53" customFormat="1" x14ac:dyDescent="0.25">
      <c r="A349" s="55" t="s">
        <v>891</v>
      </c>
      <c r="B349" s="56" t="s">
        <v>323</v>
      </c>
      <c r="C349" s="57" t="s">
        <v>235</v>
      </c>
      <c r="D349" s="164"/>
      <c r="E349" s="77">
        <v>609032.19999999995</v>
      </c>
      <c r="F349" s="171"/>
    </row>
    <row r="350" spans="1:6" s="53" customFormat="1" ht="40.5" customHeight="1" x14ac:dyDescent="0.25">
      <c r="A350" s="59">
        <v>19</v>
      </c>
      <c r="B350" s="158" t="s">
        <v>324</v>
      </c>
      <c r="C350" s="158"/>
      <c r="D350" s="158"/>
      <c r="E350" s="158"/>
      <c r="F350" s="171"/>
    </row>
    <row r="351" spans="1:6" s="53" customFormat="1" x14ac:dyDescent="0.25">
      <c r="A351" s="55" t="s">
        <v>892</v>
      </c>
      <c r="B351" s="56" t="s">
        <v>325</v>
      </c>
      <c r="C351" s="57" t="s">
        <v>235</v>
      </c>
      <c r="D351" s="159" t="s">
        <v>1384</v>
      </c>
      <c r="E351" s="78">
        <v>45136</v>
      </c>
      <c r="F351" s="171"/>
    </row>
    <row r="352" spans="1:6" s="53" customFormat="1" x14ac:dyDescent="0.25">
      <c r="A352" s="55" t="s">
        <v>893</v>
      </c>
      <c r="B352" s="56" t="s">
        <v>326</v>
      </c>
      <c r="C352" s="57" t="s">
        <v>235</v>
      </c>
      <c r="D352" s="160"/>
      <c r="E352" s="78">
        <v>68398.399999999994</v>
      </c>
      <c r="F352" s="171"/>
    </row>
    <row r="353" spans="1:6" s="53" customFormat="1" x14ac:dyDescent="0.25">
      <c r="A353" s="55" t="s">
        <v>894</v>
      </c>
      <c r="B353" s="56" t="s">
        <v>327</v>
      </c>
      <c r="C353" s="57" t="s">
        <v>235</v>
      </c>
      <c r="D353" s="160"/>
      <c r="E353" s="78">
        <v>103487.3</v>
      </c>
      <c r="F353" s="171"/>
    </row>
    <row r="354" spans="1:6" s="53" customFormat="1" x14ac:dyDescent="0.25">
      <c r="A354" s="55" t="s">
        <v>895</v>
      </c>
      <c r="B354" s="56" t="s">
        <v>328</v>
      </c>
      <c r="C354" s="57" t="s">
        <v>235</v>
      </c>
      <c r="D354" s="160"/>
      <c r="E354" s="78">
        <v>167751.85</v>
      </c>
      <c r="F354" s="171"/>
    </row>
    <row r="355" spans="1:6" s="53" customFormat="1" x14ac:dyDescent="0.25">
      <c r="A355" s="55" t="s">
        <v>896</v>
      </c>
      <c r="B355" s="56" t="s">
        <v>329</v>
      </c>
      <c r="C355" s="57" t="s">
        <v>235</v>
      </c>
      <c r="D355" s="160"/>
      <c r="E355" s="78">
        <v>263709.25</v>
      </c>
      <c r="F355" s="171"/>
    </row>
    <row r="356" spans="1:6" s="53" customFormat="1" x14ac:dyDescent="0.25">
      <c r="A356" s="55" t="s">
        <v>897</v>
      </c>
      <c r="B356" s="56" t="s">
        <v>330</v>
      </c>
      <c r="C356" s="57" t="s">
        <v>235</v>
      </c>
      <c r="D356" s="160"/>
      <c r="E356" s="78">
        <v>373608.89999999997</v>
      </c>
      <c r="F356" s="171"/>
    </row>
    <row r="357" spans="1:6" s="53" customFormat="1" x14ac:dyDescent="0.25">
      <c r="A357" s="55" t="s">
        <v>898</v>
      </c>
      <c r="B357" s="56" t="s">
        <v>331</v>
      </c>
      <c r="C357" s="57" t="s">
        <v>235</v>
      </c>
      <c r="D357" s="160"/>
      <c r="E357" s="78">
        <v>399638.05</v>
      </c>
      <c r="F357" s="171"/>
    </row>
    <row r="358" spans="1:6" s="53" customFormat="1" x14ac:dyDescent="0.25">
      <c r="A358" s="55" t="s">
        <v>899</v>
      </c>
      <c r="B358" s="56" t="s">
        <v>332</v>
      </c>
      <c r="C358" s="57" t="s">
        <v>235</v>
      </c>
      <c r="D358" s="160"/>
      <c r="E358" s="78">
        <v>527668.04999999993</v>
      </c>
      <c r="F358" s="171"/>
    </row>
    <row r="359" spans="1:6" s="53" customFormat="1" x14ac:dyDescent="0.25">
      <c r="A359" s="55" t="s">
        <v>900</v>
      </c>
      <c r="B359" s="56" t="s">
        <v>333</v>
      </c>
      <c r="C359" s="57" t="s">
        <v>235</v>
      </c>
      <c r="D359" s="161"/>
      <c r="E359" s="78">
        <v>566413.4</v>
      </c>
      <c r="F359" s="171"/>
    </row>
    <row r="360" spans="1:6" s="53" customFormat="1" ht="24" customHeight="1" x14ac:dyDescent="0.25">
      <c r="A360" s="59">
        <v>20</v>
      </c>
      <c r="B360" s="158" t="s">
        <v>334</v>
      </c>
      <c r="C360" s="158"/>
      <c r="D360" s="158"/>
      <c r="E360" s="158"/>
      <c r="F360" s="171"/>
    </row>
    <row r="361" spans="1:6" s="53" customFormat="1" x14ac:dyDescent="0.25">
      <c r="A361" s="55" t="s">
        <v>901</v>
      </c>
      <c r="B361" s="56" t="s">
        <v>335</v>
      </c>
      <c r="C361" s="57" t="s">
        <v>235</v>
      </c>
      <c r="D361" s="162" t="s">
        <v>1379</v>
      </c>
      <c r="E361" s="77">
        <v>4752.3</v>
      </c>
      <c r="F361" s="171"/>
    </row>
    <row r="362" spans="1:6" s="53" customFormat="1" x14ac:dyDescent="0.25">
      <c r="A362" s="55" t="s">
        <v>902</v>
      </c>
      <c r="B362" s="64" t="s">
        <v>336</v>
      </c>
      <c r="C362" s="57" t="s">
        <v>235</v>
      </c>
      <c r="D362" s="163"/>
      <c r="E362" s="77">
        <v>6542.55</v>
      </c>
      <c r="F362" s="171"/>
    </row>
    <row r="363" spans="1:6" s="53" customFormat="1" x14ac:dyDescent="0.25">
      <c r="A363" s="55" t="s">
        <v>903</v>
      </c>
      <c r="B363" s="56" t="s">
        <v>337</v>
      </c>
      <c r="C363" s="57" t="s">
        <v>235</v>
      </c>
      <c r="D363" s="163"/>
      <c r="E363" s="77">
        <v>10676.4</v>
      </c>
      <c r="F363" s="171"/>
    </row>
    <row r="364" spans="1:6" s="53" customFormat="1" x14ac:dyDescent="0.25">
      <c r="A364" s="55" t="s">
        <v>904</v>
      </c>
      <c r="B364" s="64" t="s">
        <v>338</v>
      </c>
      <c r="C364" s="57" t="s">
        <v>235</v>
      </c>
      <c r="D364" s="163"/>
      <c r="E364" s="77">
        <v>16166.5</v>
      </c>
      <c r="F364" s="171"/>
    </row>
    <row r="365" spans="1:6" s="53" customFormat="1" x14ac:dyDescent="0.25">
      <c r="A365" s="55" t="s">
        <v>905</v>
      </c>
      <c r="B365" s="56" t="s">
        <v>339</v>
      </c>
      <c r="C365" s="57" t="s">
        <v>235</v>
      </c>
      <c r="D365" s="163"/>
      <c r="E365" s="77">
        <v>23728.95</v>
      </c>
      <c r="F365" s="171"/>
    </row>
    <row r="366" spans="1:6" s="53" customFormat="1" x14ac:dyDescent="0.25">
      <c r="A366" s="55" t="s">
        <v>906</v>
      </c>
      <c r="B366" s="56" t="s">
        <v>340</v>
      </c>
      <c r="C366" s="57" t="s">
        <v>235</v>
      </c>
      <c r="D366" s="163"/>
      <c r="E366" s="77">
        <v>39309.549999999996</v>
      </c>
      <c r="F366" s="171"/>
    </row>
    <row r="367" spans="1:6" s="53" customFormat="1" x14ac:dyDescent="0.25">
      <c r="A367" s="55" t="s">
        <v>907</v>
      </c>
      <c r="B367" s="56" t="s">
        <v>341</v>
      </c>
      <c r="C367" s="57" t="s">
        <v>235</v>
      </c>
      <c r="D367" s="163"/>
      <c r="E367" s="77">
        <v>59859.45</v>
      </c>
      <c r="F367" s="171"/>
    </row>
    <row r="368" spans="1:6" s="53" customFormat="1" x14ac:dyDescent="0.25">
      <c r="A368" s="55" t="s">
        <v>908</v>
      </c>
      <c r="B368" s="56" t="s">
        <v>342</v>
      </c>
      <c r="C368" s="57" t="s">
        <v>235</v>
      </c>
      <c r="D368" s="163"/>
      <c r="E368" s="77">
        <v>94405.849999999991</v>
      </c>
      <c r="F368" s="171"/>
    </row>
    <row r="369" spans="1:6" s="53" customFormat="1" x14ac:dyDescent="0.25">
      <c r="A369" s="55" t="s">
        <v>909</v>
      </c>
      <c r="B369" s="56" t="s">
        <v>343</v>
      </c>
      <c r="C369" s="57" t="s">
        <v>235</v>
      </c>
      <c r="D369" s="163"/>
      <c r="E369" s="77">
        <v>130634</v>
      </c>
      <c r="F369" s="171"/>
    </row>
    <row r="370" spans="1:6" s="53" customFormat="1" x14ac:dyDescent="0.25">
      <c r="A370" s="55" t="s">
        <v>910</v>
      </c>
      <c r="B370" s="56" t="s">
        <v>344</v>
      </c>
      <c r="C370" s="57" t="s">
        <v>235</v>
      </c>
      <c r="D370" s="163"/>
      <c r="E370" s="77">
        <v>178721.19999999998</v>
      </c>
      <c r="F370" s="171"/>
    </row>
    <row r="371" spans="1:6" s="53" customFormat="1" x14ac:dyDescent="0.25">
      <c r="A371" s="55" t="s">
        <v>911</v>
      </c>
      <c r="B371" s="56" t="s">
        <v>345</v>
      </c>
      <c r="C371" s="57" t="s">
        <v>235</v>
      </c>
      <c r="D371" s="163"/>
      <c r="E371" s="77">
        <v>254964.15</v>
      </c>
      <c r="F371" s="171"/>
    </row>
    <row r="372" spans="1:6" s="53" customFormat="1" x14ac:dyDescent="0.25">
      <c r="A372" s="55" t="s">
        <v>912</v>
      </c>
      <c r="B372" s="56" t="s">
        <v>346</v>
      </c>
      <c r="C372" s="57" t="s">
        <v>235</v>
      </c>
      <c r="D372" s="163"/>
      <c r="E372" s="77">
        <v>352581.6</v>
      </c>
      <c r="F372" s="171"/>
    </row>
    <row r="373" spans="1:6" s="53" customFormat="1" x14ac:dyDescent="0.25">
      <c r="A373" s="55" t="s">
        <v>913</v>
      </c>
      <c r="B373" s="56" t="s">
        <v>347</v>
      </c>
      <c r="C373" s="57" t="s">
        <v>235</v>
      </c>
      <c r="D373" s="163"/>
      <c r="E373" s="77">
        <v>459215.39999999997</v>
      </c>
      <c r="F373" s="171"/>
    </row>
    <row r="374" spans="1:6" s="53" customFormat="1" x14ac:dyDescent="0.25">
      <c r="A374" s="55" t="s">
        <v>914</v>
      </c>
      <c r="B374" s="56" t="s">
        <v>348</v>
      </c>
      <c r="C374" s="57" t="s">
        <v>235</v>
      </c>
      <c r="D374" s="163"/>
      <c r="E374" s="77">
        <v>548879.79999999993</v>
      </c>
      <c r="F374" s="171"/>
    </row>
    <row r="375" spans="1:6" s="53" customFormat="1" x14ac:dyDescent="0.25">
      <c r="A375" s="55" t="s">
        <v>915</v>
      </c>
      <c r="B375" s="56" t="s">
        <v>349</v>
      </c>
      <c r="C375" s="57" t="s">
        <v>235</v>
      </c>
      <c r="D375" s="163"/>
      <c r="E375" s="77">
        <v>685329.4</v>
      </c>
      <c r="F375" s="171"/>
    </row>
    <row r="376" spans="1:6" s="53" customFormat="1" x14ac:dyDescent="0.25">
      <c r="A376" s="55" t="s">
        <v>916</v>
      </c>
      <c r="B376" s="56" t="s">
        <v>350</v>
      </c>
      <c r="C376" s="57" t="s">
        <v>235</v>
      </c>
      <c r="D376" s="163"/>
      <c r="E376" s="77">
        <v>898011.1</v>
      </c>
      <c r="F376" s="171"/>
    </row>
    <row r="377" spans="1:6" s="53" customFormat="1" x14ac:dyDescent="0.25">
      <c r="A377" s="55" t="s">
        <v>917</v>
      </c>
      <c r="B377" s="56" t="s">
        <v>351</v>
      </c>
      <c r="C377" s="57" t="s">
        <v>235</v>
      </c>
      <c r="D377" s="163"/>
      <c r="E377" s="77">
        <v>1126371.05</v>
      </c>
      <c r="F377" s="171"/>
    </row>
    <row r="378" spans="1:6" s="53" customFormat="1" x14ac:dyDescent="0.25">
      <c r="A378" s="55" t="s">
        <v>918</v>
      </c>
      <c r="B378" s="56" t="s">
        <v>352</v>
      </c>
      <c r="C378" s="57" t="s">
        <v>235</v>
      </c>
      <c r="D378" s="164"/>
      <c r="E378" s="77">
        <v>1436681.05</v>
      </c>
      <c r="F378" s="171"/>
    </row>
    <row r="379" spans="1:6" s="53" customFormat="1" ht="24" customHeight="1" x14ac:dyDescent="0.25">
      <c r="A379" s="59">
        <v>21</v>
      </c>
      <c r="B379" s="158" t="s">
        <v>353</v>
      </c>
      <c r="C379" s="158"/>
      <c r="D379" s="158"/>
      <c r="E379" s="158"/>
      <c r="F379" s="171"/>
    </row>
    <row r="380" spans="1:6" s="53" customFormat="1" x14ac:dyDescent="0.25">
      <c r="A380" s="55" t="s">
        <v>919</v>
      </c>
      <c r="B380" s="65" t="s">
        <v>354</v>
      </c>
      <c r="C380" s="57" t="s">
        <v>235</v>
      </c>
      <c r="D380" s="162" t="s">
        <v>846</v>
      </c>
      <c r="E380" s="77">
        <v>5056.0999999999995</v>
      </c>
      <c r="F380" s="171"/>
    </row>
    <row r="381" spans="1:6" s="53" customFormat="1" x14ac:dyDescent="0.25">
      <c r="A381" s="55" t="s">
        <v>920</v>
      </c>
      <c r="B381" s="66" t="s">
        <v>355</v>
      </c>
      <c r="C381" s="57" t="s">
        <v>235</v>
      </c>
      <c r="D381" s="163"/>
      <c r="E381" s="77">
        <v>8473.85</v>
      </c>
      <c r="F381" s="171"/>
    </row>
    <row r="382" spans="1:6" s="53" customFormat="1" x14ac:dyDescent="0.25">
      <c r="A382" s="55" t="s">
        <v>921</v>
      </c>
      <c r="B382" s="65" t="s">
        <v>356</v>
      </c>
      <c r="C382" s="57" t="s">
        <v>235</v>
      </c>
      <c r="D382" s="163"/>
      <c r="E382" s="77">
        <v>14365.4</v>
      </c>
      <c r="F382" s="171"/>
    </row>
    <row r="383" spans="1:6" s="53" customFormat="1" x14ac:dyDescent="0.25">
      <c r="A383" s="55" t="s">
        <v>922</v>
      </c>
      <c r="B383" s="66" t="s">
        <v>357</v>
      </c>
      <c r="C383" s="57" t="s">
        <v>235</v>
      </c>
      <c r="D383" s="163"/>
      <c r="E383" s="77">
        <v>22242.5</v>
      </c>
      <c r="F383" s="171"/>
    </row>
    <row r="384" spans="1:6" s="53" customFormat="1" x14ac:dyDescent="0.25">
      <c r="A384" s="55" t="s">
        <v>923</v>
      </c>
      <c r="B384" s="66" t="s">
        <v>358</v>
      </c>
      <c r="C384" s="57" t="s">
        <v>235</v>
      </c>
      <c r="D384" s="163"/>
      <c r="E384" s="77">
        <v>31877.3</v>
      </c>
      <c r="F384" s="171"/>
    </row>
    <row r="385" spans="1:6" s="53" customFormat="1" x14ac:dyDescent="0.25">
      <c r="A385" s="55" t="s">
        <v>924</v>
      </c>
      <c r="B385" s="66" t="s">
        <v>359</v>
      </c>
      <c r="C385" s="57" t="s">
        <v>235</v>
      </c>
      <c r="D385" s="163"/>
      <c r="E385" s="77">
        <v>55552</v>
      </c>
      <c r="F385" s="171"/>
    </row>
    <row r="386" spans="1:6" s="53" customFormat="1" x14ac:dyDescent="0.25">
      <c r="A386" s="55" t="s">
        <v>925</v>
      </c>
      <c r="B386" s="66" t="s">
        <v>360</v>
      </c>
      <c r="C386" s="57" t="s">
        <v>235</v>
      </c>
      <c r="D386" s="163"/>
      <c r="E386" s="77">
        <v>84716.800000000003</v>
      </c>
      <c r="F386" s="171"/>
    </row>
    <row r="387" spans="1:6" s="53" customFormat="1" x14ac:dyDescent="0.25">
      <c r="A387" s="55" t="s">
        <v>926</v>
      </c>
      <c r="B387" s="66" t="s">
        <v>361</v>
      </c>
      <c r="C387" s="57" t="s">
        <v>235</v>
      </c>
      <c r="D387" s="164"/>
      <c r="E387" s="77">
        <v>141972.25</v>
      </c>
      <c r="F387" s="171"/>
    </row>
    <row r="388" spans="1:6" s="53" customFormat="1" ht="24" customHeight="1" x14ac:dyDescent="0.25">
      <c r="A388" s="59">
        <v>22</v>
      </c>
      <c r="B388" s="158" t="s">
        <v>362</v>
      </c>
      <c r="C388" s="158"/>
      <c r="D388" s="158"/>
      <c r="E388" s="158"/>
      <c r="F388" s="171"/>
    </row>
    <row r="389" spans="1:6" s="53" customFormat="1" x14ac:dyDescent="0.25">
      <c r="A389" s="55" t="s">
        <v>927</v>
      </c>
      <c r="B389" s="56" t="s">
        <v>363</v>
      </c>
      <c r="C389" s="57" t="s">
        <v>235</v>
      </c>
      <c r="D389" s="162" t="s">
        <v>1379</v>
      </c>
      <c r="E389" s="77">
        <v>47957</v>
      </c>
      <c r="F389" s="171"/>
    </row>
    <row r="390" spans="1:6" s="53" customFormat="1" x14ac:dyDescent="0.25">
      <c r="A390" s="55" t="s">
        <v>928</v>
      </c>
      <c r="B390" s="56" t="s">
        <v>364</v>
      </c>
      <c r="C390" s="57" t="s">
        <v>235</v>
      </c>
      <c r="D390" s="163"/>
      <c r="E390" s="77">
        <v>79747.5</v>
      </c>
      <c r="F390" s="171"/>
    </row>
    <row r="391" spans="1:6" s="53" customFormat="1" x14ac:dyDescent="0.25">
      <c r="A391" s="55" t="s">
        <v>929</v>
      </c>
      <c r="B391" s="56" t="s">
        <v>365</v>
      </c>
      <c r="C391" s="57" t="s">
        <v>235</v>
      </c>
      <c r="D391" s="163"/>
      <c r="E391" s="77">
        <v>122116.75</v>
      </c>
      <c r="F391" s="171"/>
    </row>
    <row r="392" spans="1:6" s="53" customFormat="1" x14ac:dyDescent="0.25">
      <c r="A392" s="55" t="s">
        <v>930</v>
      </c>
      <c r="B392" s="56" t="s">
        <v>366</v>
      </c>
      <c r="C392" s="57" t="s">
        <v>235</v>
      </c>
      <c r="D392" s="163"/>
      <c r="E392" s="77">
        <v>189603.75</v>
      </c>
      <c r="F392" s="171"/>
    </row>
    <row r="393" spans="1:6" s="53" customFormat="1" x14ac:dyDescent="0.25">
      <c r="A393" s="55" t="s">
        <v>931</v>
      </c>
      <c r="B393" s="56" t="s">
        <v>367</v>
      </c>
      <c r="C393" s="57" t="s">
        <v>235</v>
      </c>
      <c r="D393" s="164"/>
      <c r="E393" s="77">
        <v>262190.25</v>
      </c>
      <c r="F393" s="171"/>
    </row>
    <row r="394" spans="1:6" s="53" customFormat="1" ht="24" customHeight="1" x14ac:dyDescent="0.25">
      <c r="A394" s="59">
        <v>23</v>
      </c>
      <c r="B394" s="158" t="s">
        <v>368</v>
      </c>
      <c r="C394" s="158"/>
      <c r="D394" s="158"/>
      <c r="E394" s="158"/>
      <c r="F394" s="171"/>
    </row>
    <row r="395" spans="1:6" s="53" customFormat="1" x14ac:dyDescent="0.25">
      <c r="A395" s="55" t="s">
        <v>932</v>
      </c>
      <c r="B395" s="56" t="s">
        <v>369</v>
      </c>
      <c r="C395" s="57" t="s">
        <v>235</v>
      </c>
      <c r="D395" s="162" t="s">
        <v>846</v>
      </c>
      <c r="E395" s="77">
        <v>64307.95</v>
      </c>
      <c r="F395" s="171"/>
    </row>
    <row r="396" spans="1:6" s="53" customFormat="1" x14ac:dyDescent="0.25">
      <c r="A396" s="55" t="s">
        <v>933</v>
      </c>
      <c r="B396" s="56" t="s">
        <v>370</v>
      </c>
      <c r="C396" s="57" t="s">
        <v>235</v>
      </c>
      <c r="D396" s="163"/>
      <c r="E396" s="77">
        <v>112688.09999999999</v>
      </c>
      <c r="F396" s="171"/>
    </row>
    <row r="397" spans="1:6" s="53" customFormat="1" x14ac:dyDescent="0.25">
      <c r="A397" s="55" t="s">
        <v>934</v>
      </c>
      <c r="B397" s="56" t="s">
        <v>371</v>
      </c>
      <c r="C397" s="57" t="s">
        <v>235</v>
      </c>
      <c r="D397" s="164"/>
      <c r="E397" s="77">
        <v>170193.1</v>
      </c>
      <c r="F397" s="171"/>
    </row>
    <row r="398" spans="1:6" s="53" customFormat="1" ht="24" customHeight="1" x14ac:dyDescent="0.25">
      <c r="A398" s="59">
        <v>24</v>
      </c>
      <c r="B398" s="158" t="s">
        <v>372</v>
      </c>
      <c r="C398" s="158"/>
      <c r="D398" s="158"/>
      <c r="E398" s="158"/>
      <c r="F398" s="171"/>
    </row>
    <row r="399" spans="1:6" s="53" customFormat="1" x14ac:dyDescent="0.25">
      <c r="A399" s="55" t="s">
        <v>935</v>
      </c>
      <c r="B399" s="56" t="s">
        <v>373</v>
      </c>
      <c r="C399" s="57" t="s">
        <v>235</v>
      </c>
      <c r="D399" s="159" t="s">
        <v>1384</v>
      </c>
      <c r="E399" s="78">
        <v>7378</v>
      </c>
      <c r="F399" s="171"/>
    </row>
    <row r="400" spans="1:6" s="53" customFormat="1" x14ac:dyDescent="0.25">
      <c r="A400" s="55" t="s">
        <v>936</v>
      </c>
      <c r="B400" s="56" t="s">
        <v>374</v>
      </c>
      <c r="C400" s="57" t="s">
        <v>235</v>
      </c>
      <c r="D400" s="160"/>
      <c r="E400" s="78">
        <v>9515.4499999999989</v>
      </c>
      <c r="F400" s="171"/>
    </row>
    <row r="401" spans="1:6" s="53" customFormat="1" x14ac:dyDescent="0.25">
      <c r="A401" s="55" t="s">
        <v>937</v>
      </c>
      <c r="B401" s="56" t="s">
        <v>375</v>
      </c>
      <c r="C401" s="57" t="s">
        <v>235</v>
      </c>
      <c r="D401" s="160"/>
      <c r="E401" s="78">
        <v>13736.1</v>
      </c>
      <c r="F401" s="171"/>
    </row>
    <row r="402" spans="1:6" s="53" customFormat="1" x14ac:dyDescent="0.25">
      <c r="A402" s="55" t="s">
        <v>938</v>
      </c>
      <c r="B402" s="56" t="s">
        <v>376</v>
      </c>
      <c r="C402" s="57" t="s">
        <v>235</v>
      </c>
      <c r="D402" s="160"/>
      <c r="E402" s="78">
        <v>19974.849999999999</v>
      </c>
      <c r="F402" s="171"/>
    </row>
    <row r="403" spans="1:6" s="53" customFormat="1" x14ac:dyDescent="0.25">
      <c r="A403" s="55" t="s">
        <v>939</v>
      </c>
      <c r="B403" s="56" t="s">
        <v>377</v>
      </c>
      <c r="C403" s="57" t="s">
        <v>235</v>
      </c>
      <c r="D403" s="160"/>
      <c r="E403" s="78">
        <v>28025.55</v>
      </c>
      <c r="F403" s="171"/>
    </row>
    <row r="404" spans="1:6" s="53" customFormat="1" x14ac:dyDescent="0.25">
      <c r="A404" s="55" t="s">
        <v>940</v>
      </c>
      <c r="B404" s="58" t="s">
        <v>378</v>
      </c>
      <c r="C404" s="57" t="s">
        <v>235</v>
      </c>
      <c r="D404" s="160"/>
      <c r="E404" s="78">
        <v>43823.15</v>
      </c>
      <c r="F404" s="171"/>
    </row>
    <row r="405" spans="1:6" s="53" customFormat="1" x14ac:dyDescent="0.25">
      <c r="A405" s="55" t="s">
        <v>941</v>
      </c>
      <c r="B405" s="56" t="s">
        <v>379</v>
      </c>
      <c r="C405" s="57" t="s">
        <v>235</v>
      </c>
      <c r="D405" s="160"/>
      <c r="E405" s="78">
        <v>65078.299999999996</v>
      </c>
      <c r="F405" s="171"/>
    </row>
    <row r="406" spans="1:6" s="53" customFormat="1" x14ac:dyDescent="0.25">
      <c r="A406" s="55" t="s">
        <v>942</v>
      </c>
      <c r="B406" s="56" t="s">
        <v>380</v>
      </c>
      <c r="C406" s="57" t="s">
        <v>235</v>
      </c>
      <c r="D406" s="160"/>
      <c r="E406" s="78">
        <v>100698.84999999999</v>
      </c>
      <c r="F406" s="171"/>
    </row>
    <row r="407" spans="1:6" s="53" customFormat="1" x14ac:dyDescent="0.25">
      <c r="A407" s="55" t="s">
        <v>943</v>
      </c>
      <c r="B407" s="56" t="s">
        <v>381</v>
      </c>
      <c r="C407" s="57" t="s">
        <v>235</v>
      </c>
      <c r="D407" s="160"/>
      <c r="E407" s="78">
        <v>137154.85</v>
      </c>
      <c r="F407" s="171"/>
    </row>
    <row r="408" spans="1:6" s="53" customFormat="1" x14ac:dyDescent="0.25">
      <c r="A408" s="55" t="s">
        <v>944</v>
      </c>
      <c r="B408" s="56" t="s">
        <v>382</v>
      </c>
      <c r="C408" s="57" t="s">
        <v>235</v>
      </c>
      <c r="D408" s="160"/>
      <c r="E408" s="78">
        <v>186565.75</v>
      </c>
      <c r="F408" s="171"/>
    </row>
    <row r="409" spans="1:6" s="53" customFormat="1" x14ac:dyDescent="0.25">
      <c r="A409" s="55" t="s">
        <v>945</v>
      </c>
      <c r="B409" s="56" t="s">
        <v>383</v>
      </c>
      <c r="C409" s="57" t="s">
        <v>235</v>
      </c>
      <c r="D409" s="160"/>
      <c r="E409" s="78">
        <v>263991.34999999998</v>
      </c>
      <c r="F409" s="171"/>
    </row>
    <row r="410" spans="1:6" s="53" customFormat="1" x14ac:dyDescent="0.25">
      <c r="A410" s="55" t="s">
        <v>946</v>
      </c>
      <c r="B410" s="56" t="s">
        <v>384</v>
      </c>
      <c r="C410" s="57" t="s">
        <v>235</v>
      </c>
      <c r="D410" s="160"/>
      <c r="E410" s="78">
        <v>364332.14999999997</v>
      </c>
      <c r="F410" s="171"/>
    </row>
    <row r="411" spans="1:6" s="53" customFormat="1" x14ac:dyDescent="0.25">
      <c r="A411" s="55" t="s">
        <v>947</v>
      </c>
      <c r="B411" s="56" t="s">
        <v>385</v>
      </c>
      <c r="C411" s="57" t="s">
        <v>235</v>
      </c>
      <c r="D411" s="160"/>
      <c r="E411" s="78">
        <v>472994.89999999997</v>
      </c>
      <c r="F411" s="171"/>
    </row>
    <row r="412" spans="1:6" s="53" customFormat="1" x14ac:dyDescent="0.25">
      <c r="A412" s="55" t="s">
        <v>948</v>
      </c>
      <c r="B412" s="56" t="s">
        <v>386</v>
      </c>
      <c r="C412" s="57" t="s">
        <v>235</v>
      </c>
      <c r="D412" s="160"/>
      <c r="E412" s="78">
        <v>563603.25</v>
      </c>
      <c r="F412" s="171"/>
    </row>
    <row r="413" spans="1:6" s="53" customFormat="1" x14ac:dyDescent="0.25">
      <c r="A413" s="55" t="s">
        <v>949</v>
      </c>
      <c r="B413" s="56" t="s">
        <v>387</v>
      </c>
      <c r="C413" s="57" t="s">
        <v>235</v>
      </c>
      <c r="D413" s="160"/>
      <c r="E413" s="78">
        <v>703134.25</v>
      </c>
      <c r="F413" s="171"/>
    </row>
    <row r="414" spans="1:6" s="53" customFormat="1" x14ac:dyDescent="0.25">
      <c r="A414" s="55" t="s">
        <v>950</v>
      </c>
      <c r="B414" s="56" t="s">
        <v>388</v>
      </c>
      <c r="C414" s="57" t="s">
        <v>235</v>
      </c>
      <c r="D414" s="160"/>
      <c r="E414" s="78">
        <v>919863</v>
      </c>
      <c r="F414" s="171"/>
    </row>
    <row r="415" spans="1:6" s="53" customFormat="1" x14ac:dyDescent="0.25">
      <c r="A415" s="55" t="s">
        <v>951</v>
      </c>
      <c r="B415" s="56" t="s">
        <v>389</v>
      </c>
      <c r="C415" s="57" t="s">
        <v>235</v>
      </c>
      <c r="D415" s="160"/>
      <c r="E415" s="78">
        <v>1153930.05</v>
      </c>
      <c r="F415" s="171"/>
    </row>
    <row r="416" spans="1:6" s="53" customFormat="1" x14ac:dyDescent="0.25">
      <c r="A416" s="55" t="s">
        <v>952</v>
      </c>
      <c r="B416" s="56" t="s">
        <v>390</v>
      </c>
      <c r="C416" s="57" t="s">
        <v>235</v>
      </c>
      <c r="D416" s="161"/>
      <c r="E416" s="78">
        <v>1469806.0999999999</v>
      </c>
      <c r="F416" s="171"/>
    </row>
    <row r="417" spans="1:6" s="53" customFormat="1" ht="24" customHeight="1" x14ac:dyDescent="0.25">
      <c r="A417" s="59">
        <v>25</v>
      </c>
      <c r="B417" s="158" t="s">
        <v>391</v>
      </c>
      <c r="C417" s="158"/>
      <c r="D417" s="158"/>
      <c r="E417" s="158"/>
      <c r="F417" s="171"/>
    </row>
    <row r="418" spans="1:6" s="53" customFormat="1" x14ac:dyDescent="0.25">
      <c r="A418" s="55" t="s">
        <v>953</v>
      </c>
      <c r="B418" s="56" t="s">
        <v>392</v>
      </c>
      <c r="C418" s="57" t="s">
        <v>235</v>
      </c>
      <c r="D418" s="162" t="s">
        <v>1387</v>
      </c>
      <c r="E418" s="77">
        <v>21146.649999999998</v>
      </c>
      <c r="F418" s="171"/>
    </row>
    <row r="419" spans="1:6" s="53" customFormat="1" x14ac:dyDescent="0.25">
      <c r="A419" s="55" t="s">
        <v>954</v>
      </c>
      <c r="B419" s="58" t="s">
        <v>393</v>
      </c>
      <c r="C419" s="57" t="s">
        <v>235</v>
      </c>
      <c r="D419" s="163"/>
      <c r="E419" s="77">
        <v>30998.45</v>
      </c>
      <c r="F419" s="171"/>
    </row>
    <row r="420" spans="1:6" s="53" customFormat="1" x14ac:dyDescent="0.25">
      <c r="A420" s="55" t="s">
        <v>955</v>
      </c>
      <c r="B420" s="56" t="s">
        <v>394</v>
      </c>
      <c r="C420" s="57" t="s">
        <v>235</v>
      </c>
      <c r="D420" s="163"/>
      <c r="E420" s="77">
        <v>44886.45</v>
      </c>
      <c r="F420" s="171"/>
    </row>
    <row r="421" spans="1:6" s="53" customFormat="1" x14ac:dyDescent="0.25">
      <c r="A421" s="55" t="s">
        <v>956</v>
      </c>
      <c r="B421" s="56" t="s">
        <v>395</v>
      </c>
      <c r="C421" s="57" t="s">
        <v>235</v>
      </c>
      <c r="D421" s="164"/>
      <c r="E421" s="77">
        <v>61986.049999999996</v>
      </c>
      <c r="F421" s="171"/>
    </row>
    <row r="422" spans="1:6" s="53" customFormat="1" ht="24" customHeight="1" x14ac:dyDescent="0.25">
      <c r="A422" s="59">
        <v>26</v>
      </c>
      <c r="B422" s="158" t="s">
        <v>396</v>
      </c>
      <c r="C422" s="158"/>
      <c r="D422" s="158"/>
      <c r="E422" s="158"/>
      <c r="F422" s="171"/>
    </row>
    <row r="423" spans="1:6" s="53" customFormat="1" x14ac:dyDescent="0.25">
      <c r="A423" s="55" t="s">
        <v>957</v>
      </c>
      <c r="B423" s="56" t="s">
        <v>397</v>
      </c>
      <c r="C423" s="57" t="s">
        <v>235</v>
      </c>
      <c r="D423" s="162" t="s">
        <v>1384</v>
      </c>
      <c r="E423" s="77">
        <v>100112.95</v>
      </c>
      <c r="F423" s="171"/>
    </row>
    <row r="424" spans="1:6" s="53" customFormat="1" x14ac:dyDescent="0.25">
      <c r="A424" s="55" t="s">
        <v>958</v>
      </c>
      <c r="B424" s="56" t="s">
        <v>398</v>
      </c>
      <c r="C424" s="57" t="s">
        <v>235</v>
      </c>
      <c r="D424" s="163"/>
      <c r="E424" s="77">
        <v>155209.25</v>
      </c>
      <c r="F424" s="171"/>
    </row>
    <row r="425" spans="1:6" s="53" customFormat="1" x14ac:dyDescent="0.25">
      <c r="A425" s="55" t="s">
        <v>959</v>
      </c>
      <c r="B425" s="56" t="s">
        <v>399</v>
      </c>
      <c r="C425" s="57" t="s">
        <v>235</v>
      </c>
      <c r="D425" s="163"/>
      <c r="E425" s="77">
        <v>225039.85</v>
      </c>
      <c r="F425" s="171"/>
    </row>
    <row r="426" spans="1:6" s="53" customFormat="1" x14ac:dyDescent="0.25">
      <c r="A426" s="55" t="s">
        <v>960</v>
      </c>
      <c r="B426" s="56" t="s">
        <v>400</v>
      </c>
      <c r="C426" s="57" t="s">
        <v>235</v>
      </c>
      <c r="D426" s="163"/>
      <c r="E426" s="77">
        <v>299850.59999999998</v>
      </c>
      <c r="F426" s="171"/>
    </row>
    <row r="427" spans="1:6" s="53" customFormat="1" x14ac:dyDescent="0.25">
      <c r="A427" s="55" t="s">
        <v>961</v>
      </c>
      <c r="B427" s="56" t="s">
        <v>401</v>
      </c>
      <c r="C427" s="57" t="s">
        <v>235</v>
      </c>
      <c r="D427" s="163"/>
      <c r="E427" s="77">
        <v>399366.8</v>
      </c>
      <c r="F427" s="171"/>
    </row>
    <row r="428" spans="1:6" s="53" customFormat="1" x14ac:dyDescent="0.25">
      <c r="A428" s="55" t="s">
        <v>962</v>
      </c>
      <c r="B428" s="56" t="s">
        <v>402</v>
      </c>
      <c r="C428" s="57" t="s">
        <v>235</v>
      </c>
      <c r="D428" s="163"/>
      <c r="E428" s="77">
        <v>558145.69999999995</v>
      </c>
      <c r="F428" s="171"/>
    </row>
    <row r="429" spans="1:6" s="53" customFormat="1" x14ac:dyDescent="0.25">
      <c r="A429" s="55" t="s">
        <v>963</v>
      </c>
      <c r="B429" s="56" t="s">
        <v>403</v>
      </c>
      <c r="C429" s="57" t="s">
        <v>235</v>
      </c>
      <c r="D429" s="163"/>
      <c r="E429" s="77">
        <v>763340.9</v>
      </c>
      <c r="F429" s="171"/>
    </row>
    <row r="430" spans="1:6" s="53" customFormat="1" x14ac:dyDescent="0.25">
      <c r="A430" s="55" t="s">
        <v>964</v>
      </c>
      <c r="B430" s="56" t="s">
        <v>404</v>
      </c>
      <c r="C430" s="57" t="s">
        <v>235</v>
      </c>
      <c r="D430" s="163"/>
      <c r="E430" s="77">
        <v>993968.5</v>
      </c>
      <c r="F430" s="171"/>
    </row>
    <row r="431" spans="1:6" s="53" customFormat="1" x14ac:dyDescent="0.25">
      <c r="A431" s="55" t="s">
        <v>965</v>
      </c>
      <c r="B431" s="56" t="s">
        <v>405</v>
      </c>
      <c r="C431" s="57" t="s">
        <v>235</v>
      </c>
      <c r="D431" s="163"/>
      <c r="E431" s="77">
        <v>1178027.8999999999</v>
      </c>
      <c r="F431" s="171"/>
    </row>
    <row r="432" spans="1:6" s="53" customFormat="1" x14ac:dyDescent="0.25">
      <c r="A432" s="55" t="s">
        <v>966</v>
      </c>
      <c r="B432" s="56" t="s">
        <v>406</v>
      </c>
      <c r="C432" s="57" t="s">
        <v>235</v>
      </c>
      <c r="D432" s="163"/>
      <c r="E432" s="77">
        <v>1466366.65</v>
      </c>
      <c r="F432" s="171"/>
    </row>
    <row r="433" spans="1:6" s="53" customFormat="1" x14ac:dyDescent="0.25">
      <c r="A433" s="55" t="s">
        <v>967</v>
      </c>
      <c r="B433" s="56" t="s">
        <v>407</v>
      </c>
      <c r="C433" s="57" t="s">
        <v>235</v>
      </c>
      <c r="D433" s="164"/>
      <c r="E433" s="77">
        <v>1912996.05</v>
      </c>
      <c r="F433" s="171"/>
    </row>
    <row r="434" spans="1:6" s="53" customFormat="1" ht="24" customHeight="1" x14ac:dyDescent="0.25">
      <c r="A434" s="59">
        <v>27</v>
      </c>
      <c r="B434" s="158" t="s">
        <v>408</v>
      </c>
      <c r="C434" s="158"/>
      <c r="D434" s="158"/>
      <c r="E434" s="158"/>
      <c r="F434" s="171"/>
    </row>
    <row r="435" spans="1:6" s="53" customFormat="1" x14ac:dyDescent="0.25">
      <c r="A435" s="55" t="s">
        <v>968</v>
      </c>
      <c r="B435" s="56" t="s">
        <v>409</v>
      </c>
      <c r="C435" s="57" t="s">
        <v>235</v>
      </c>
      <c r="D435" s="159" t="s">
        <v>1387</v>
      </c>
      <c r="E435" s="78">
        <v>27906.2</v>
      </c>
      <c r="F435" s="171"/>
    </row>
    <row r="436" spans="1:6" s="53" customFormat="1" x14ac:dyDescent="0.25">
      <c r="A436" s="55" t="s">
        <v>969</v>
      </c>
      <c r="B436" s="58" t="s">
        <v>410</v>
      </c>
      <c r="C436" s="57" t="s">
        <v>235</v>
      </c>
      <c r="D436" s="160"/>
      <c r="E436" s="78">
        <v>41327.65</v>
      </c>
      <c r="F436" s="171"/>
    </row>
    <row r="437" spans="1:6" s="53" customFormat="1" x14ac:dyDescent="0.25">
      <c r="A437" s="55" t="s">
        <v>970</v>
      </c>
      <c r="B437" s="56" t="s">
        <v>411</v>
      </c>
      <c r="C437" s="57" t="s">
        <v>235</v>
      </c>
      <c r="D437" s="160"/>
      <c r="E437" s="78">
        <v>60564.7</v>
      </c>
      <c r="F437" s="171"/>
    </row>
    <row r="438" spans="1:6" s="53" customFormat="1" x14ac:dyDescent="0.25">
      <c r="A438" s="55" t="s">
        <v>971</v>
      </c>
      <c r="B438" s="56" t="s">
        <v>412</v>
      </c>
      <c r="C438" s="57" t="s">
        <v>235</v>
      </c>
      <c r="D438" s="161"/>
      <c r="E438" s="78">
        <v>86214.099999999991</v>
      </c>
      <c r="F438" s="171"/>
    </row>
    <row r="439" spans="1:6" s="53" customFormat="1" ht="24" customHeight="1" x14ac:dyDescent="0.25">
      <c r="A439" s="59">
        <v>28</v>
      </c>
      <c r="B439" s="158" t="s">
        <v>413</v>
      </c>
      <c r="C439" s="158"/>
      <c r="D439" s="158"/>
      <c r="E439" s="158"/>
      <c r="F439" s="171"/>
    </row>
    <row r="440" spans="1:6" s="53" customFormat="1" x14ac:dyDescent="0.25">
      <c r="A440" s="55" t="s">
        <v>972</v>
      </c>
      <c r="B440" s="56" t="s">
        <v>414</v>
      </c>
      <c r="C440" s="57" t="s">
        <v>235</v>
      </c>
      <c r="D440" s="159" t="s">
        <v>1384</v>
      </c>
      <c r="E440" s="78">
        <v>139183.79999999999</v>
      </c>
      <c r="F440" s="171"/>
    </row>
    <row r="441" spans="1:6" s="53" customFormat="1" x14ac:dyDescent="0.25">
      <c r="A441" s="55" t="s">
        <v>973</v>
      </c>
      <c r="B441" s="56" t="s">
        <v>415</v>
      </c>
      <c r="C441" s="57" t="s">
        <v>235</v>
      </c>
      <c r="D441" s="160"/>
      <c r="E441" s="78">
        <v>214830</v>
      </c>
      <c r="F441" s="171"/>
    </row>
    <row r="442" spans="1:6" s="53" customFormat="1" x14ac:dyDescent="0.25">
      <c r="A442" s="55" t="s">
        <v>974</v>
      </c>
      <c r="B442" s="56" t="s">
        <v>416</v>
      </c>
      <c r="C442" s="57" t="s">
        <v>235</v>
      </c>
      <c r="D442" s="160"/>
      <c r="E442" s="78">
        <v>320519.84999999998</v>
      </c>
      <c r="F442" s="171"/>
    </row>
    <row r="443" spans="1:6" s="53" customFormat="1" x14ac:dyDescent="0.25">
      <c r="A443" s="55" t="s">
        <v>975</v>
      </c>
      <c r="B443" s="56" t="s">
        <v>417</v>
      </c>
      <c r="C443" s="57" t="s">
        <v>235</v>
      </c>
      <c r="D443" s="160"/>
      <c r="E443" s="78">
        <v>430603.95</v>
      </c>
      <c r="F443" s="171"/>
    </row>
    <row r="444" spans="1:6" s="53" customFormat="1" x14ac:dyDescent="0.25">
      <c r="A444" s="55" t="s">
        <v>976</v>
      </c>
      <c r="B444" s="56" t="s">
        <v>418</v>
      </c>
      <c r="C444" s="57" t="s">
        <v>235</v>
      </c>
      <c r="D444" s="160"/>
      <c r="E444" s="78">
        <v>580106.1</v>
      </c>
      <c r="F444" s="171"/>
    </row>
    <row r="445" spans="1:6" s="53" customFormat="1" x14ac:dyDescent="0.25">
      <c r="A445" s="55" t="s">
        <v>977</v>
      </c>
      <c r="B445" s="56" t="s">
        <v>419</v>
      </c>
      <c r="C445" s="57" t="s">
        <v>235</v>
      </c>
      <c r="D445" s="160"/>
      <c r="E445" s="78">
        <v>815117.1</v>
      </c>
      <c r="F445" s="171"/>
    </row>
    <row r="446" spans="1:6" s="53" customFormat="1" x14ac:dyDescent="0.25">
      <c r="A446" s="55" t="s">
        <v>978</v>
      </c>
      <c r="B446" s="56" t="s">
        <v>420</v>
      </c>
      <c r="C446" s="57" t="s">
        <v>235</v>
      </c>
      <c r="D446" s="160"/>
      <c r="E446" s="78">
        <v>1124949.7</v>
      </c>
      <c r="F446" s="171"/>
    </row>
    <row r="447" spans="1:6" s="53" customFormat="1" x14ac:dyDescent="0.25">
      <c r="A447" s="55" t="s">
        <v>979</v>
      </c>
      <c r="B447" s="56" t="s">
        <v>421</v>
      </c>
      <c r="C447" s="57" t="s">
        <v>235</v>
      </c>
      <c r="D447" s="160"/>
      <c r="E447" s="78">
        <v>1455191.15</v>
      </c>
      <c r="F447" s="171"/>
    </row>
    <row r="448" spans="1:6" s="53" customFormat="1" x14ac:dyDescent="0.25">
      <c r="A448" s="55" t="s">
        <v>980</v>
      </c>
      <c r="B448" s="56" t="s">
        <v>422</v>
      </c>
      <c r="C448" s="57" t="s">
        <v>235</v>
      </c>
      <c r="D448" s="160"/>
      <c r="E448" s="78">
        <v>1729999.95</v>
      </c>
      <c r="F448" s="171"/>
    </row>
    <row r="449" spans="1:6" s="53" customFormat="1" x14ac:dyDescent="0.25">
      <c r="A449" s="55" t="s">
        <v>981</v>
      </c>
      <c r="B449" s="56" t="s">
        <v>423</v>
      </c>
      <c r="C449" s="57" t="s">
        <v>235</v>
      </c>
      <c r="D449" s="160"/>
      <c r="E449" s="78">
        <v>2158933</v>
      </c>
      <c r="F449" s="171"/>
    </row>
    <row r="450" spans="1:6" s="53" customFormat="1" x14ac:dyDescent="0.25">
      <c r="A450" s="55" t="s">
        <v>982</v>
      </c>
      <c r="B450" s="56" t="s">
        <v>424</v>
      </c>
      <c r="C450" s="57" t="s">
        <v>235</v>
      </c>
      <c r="D450" s="161"/>
      <c r="E450" s="78">
        <v>2823712.5</v>
      </c>
      <c r="F450" s="171"/>
    </row>
    <row r="451" spans="1:6" s="53" customFormat="1" ht="24" customHeight="1" x14ac:dyDescent="0.25">
      <c r="A451" s="59">
        <v>29</v>
      </c>
      <c r="B451" s="158" t="s">
        <v>425</v>
      </c>
      <c r="C451" s="158"/>
      <c r="D451" s="158"/>
      <c r="E451" s="158"/>
      <c r="F451" s="171"/>
    </row>
    <row r="452" spans="1:6" s="53" customFormat="1" x14ac:dyDescent="0.25">
      <c r="A452" s="55" t="s">
        <v>983</v>
      </c>
      <c r="B452" s="56" t="s">
        <v>426</v>
      </c>
      <c r="C452" s="57" t="s">
        <v>235</v>
      </c>
      <c r="D452" s="167" t="s">
        <v>1387</v>
      </c>
      <c r="E452" s="78">
        <v>35512.049999999996</v>
      </c>
      <c r="F452" s="171"/>
    </row>
    <row r="453" spans="1:6" s="53" customFormat="1" x14ac:dyDescent="0.25">
      <c r="A453" s="55" t="s">
        <v>984</v>
      </c>
      <c r="B453" s="58" t="s">
        <v>427</v>
      </c>
      <c r="C453" s="57" t="s">
        <v>235</v>
      </c>
      <c r="D453" s="168"/>
      <c r="E453" s="78">
        <v>52611.65</v>
      </c>
      <c r="F453" s="171"/>
    </row>
    <row r="454" spans="1:6" s="53" customFormat="1" x14ac:dyDescent="0.25">
      <c r="A454" s="55" t="s">
        <v>985</v>
      </c>
      <c r="B454" s="56" t="s">
        <v>428</v>
      </c>
      <c r="C454" s="57" t="s">
        <v>235</v>
      </c>
      <c r="D454" s="168"/>
      <c r="E454" s="78">
        <v>79085.649999999994</v>
      </c>
      <c r="F454" s="171"/>
    </row>
    <row r="455" spans="1:6" s="53" customFormat="1" x14ac:dyDescent="0.25">
      <c r="A455" s="55" t="s">
        <v>986</v>
      </c>
      <c r="B455" s="56" t="s">
        <v>429</v>
      </c>
      <c r="C455" s="57" t="s">
        <v>235</v>
      </c>
      <c r="D455" s="169"/>
      <c r="E455" s="78">
        <v>113295.7</v>
      </c>
      <c r="F455" s="171"/>
    </row>
    <row r="456" spans="1:6" s="53" customFormat="1" ht="24" customHeight="1" x14ac:dyDescent="0.25">
      <c r="A456" s="59">
        <v>30</v>
      </c>
      <c r="B456" s="158" t="s">
        <v>430</v>
      </c>
      <c r="C456" s="158"/>
      <c r="D456" s="158"/>
      <c r="E456" s="158"/>
      <c r="F456" s="171"/>
    </row>
    <row r="457" spans="1:6" s="53" customFormat="1" x14ac:dyDescent="0.25">
      <c r="A457" s="55" t="s">
        <v>987</v>
      </c>
      <c r="B457" s="56" t="s">
        <v>431</v>
      </c>
      <c r="C457" s="57" t="s">
        <v>235</v>
      </c>
      <c r="D457" s="167" t="s">
        <v>1384</v>
      </c>
      <c r="E457" s="78">
        <v>181216.69999999998</v>
      </c>
      <c r="F457" s="171"/>
    </row>
    <row r="458" spans="1:6" s="53" customFormat="1" x14ac:dyDescent="0.25">
      <c r="A458" s="55" t="s">
        <v>988</v>
      </c>
      <c r="B458" s="56" t="s">
        <v>432</v>
      </c>
      <c r="C458" s="57" t="s">
        <v>235</v>
      </c>
      <c r="D458" s="168"/>
      <c r="E458" s="78">
        <v>275741.89999999997</v>
      </c>
      <c r="F458" s="171"/>
    </row>
    <row r="459" spans="1:6" s="53" customFormat="1" x14ac:dyDescent="0.25">
      <c r="A459" s="55" t="s">
        <v>989</v>
      </c>
      <c r="B459" s="56" t="s">
        <v>433</v>
      </c>
      <c r="C459" s="57" t="s">
        <v>235</v>
      </c>
      <c r="D459" s="168"/>
      <c r="E459" s="78">
        <v>417182.5</v>
      </c>
      <c r="F459" s="171"/>
    </row>
    <row r="460" spans="1:6" s="53" customFormat="1" x14ac:dyDescent="0.25">
      <c r="A460" s="55" t="s">
        <v>990</v>
      </c>
      <c r="B460" s="56" t="s">
        <v>434</v>
      </c>
      <c r="C460" s="57" t="s">
        <v>235</v>
      </c>
      <c r="D460" s="168"/>
      <c r="E460" s="78">
        <v>563961.29999999993</v>
      </c>
      <c r="F460" s="171"/>
    </row>
    <row r="461" spans="1:6" s="53" customFormat="1" x14ac:dyDescent="0.25">
      <c r="A461" s="55" t="s">
        <v>991</v>
      </c>
      <c r="B461" s="56" t="s">
        <v>435</v>
      </c>
      <c r="C461" s="57" t="s">
        <v>235</v>
      </c>
      <c r="D461" s="168"/>
      <c r="E461" s="78">
        <v>763720.65</v>
      </c>
      <c r="F461" s="171"/>
    </row>
    <row r="462" spans="1:6" s="53" customFormat="1" x14ac:dyDescent="0.25">
      <c r="A462" s="55" t="s">
        <v>992</v>
      </c>
      <c r="B462" s="56" t="s">
        <v>436</v>
      </c>
      <c r="C462" s="57" t="s">
        <v>235</v>
      </c>
      <c r="D462" s="168"/>
      <c r="E462" s="78">
        <v>1078045.1499999999</v>
      </c>
      <c r="F462" s="171"/>
    </row>
    <row r="463" spans="1:6" s="53" customFormat="1" x14ac:dyDescent="0.25">
      <c r="A463" s="55" t="s">
        <v>993</v>
      </c>
      <c r="B463" s="56" t="s">
        <v>437</v>
      </c>
      <c r="C463" s="57" t="s">
        <v>235</v>
      </c>
      <c r="D463" s="168"/>
      <c r="E463" s="78">
        <v>1487383.0999999999</v>
      </c>
      <c r="F463" s="171"/>
    </row>
    <row r="464" spans="1:6" s="53" customFormat="1" x14ac:dyDescent="0.25">
      <c r="A464" s="55" t="s">
        <v>994</v>
      </c>
      <c r="B464" s="56" t="s">
        <v>438</v>
      </c>
      <c r="C464" s="57" t="s">
        <v>235</v>
      </c>
      <c r="D464" s="168"/>
      <c r="E464" s="78">
        <v>1928294.55</v>
      </c>
      <c r="F464" s="171"/>
    </row>
    <row r="465" spans="1:6" s="53" customFormat="1" x14ac:dyDescent="0.25">
      <c r="A465" s="55" t="s">
        <v>995</v>
      </c>
      <c r="B465" s="56" t="s">
        <v>439</v>
      </c>
      <c r="C465" s="57" t="s">
        <v>235</v>
      </c>
      <c r="D465" s="168"/>
      <c r="E465" s="78">
        <v>2305353.75</v>
      </c>
      <c r="F465" s="171"/>
    </row>
    <row r="466" spans="1:6" s="53" customFormat="1" x14ac:dyDescent="0.25">
      <c r="A466" s="55" t="s">
        <v>996</v>
      </c>
      <c r="B466" s="56" t="s">
        <v>440</v>
      </c>
      <c r="C466" s="57" t="s">
        <v>235</v>
      </c>
      <c r="D466" s="168"/>
      <c r="E466" s="78">
        <v>2867416.3</v>
      </c>
      <c r="F466" s="171"/>
    </row>
    <row r="467" spans="1:6" s="53" customFormat="1" x14ac:dyDescent="0.25">
      <c r="A467" s="55" t="s">
        <v>997</v>
      </c>
      <c r="B467" s="56" t="s">
        <v>441</v>
      </c>
      <c r="C467" s="57" t="s">
        <v>235</v>
      </c>
      <c r="D467" s="169"/>
      <c r="E467" s="78">
        <v>3755336.9</v>
      </c>
      <c r="F467" s="171"/>
    </row>
    <row r="468" spans="1:6" s="53" customFormat="1" ht="24" customHeight="1" x14ac:dyDescent="0.25">
      <c r="A468" s="59">
        <v>31</v>
      </c>
      <c r="B468" s="158" t="s">
        <v>442</v>
      </c>
      <c r="C468" s="158"/>
      <c r="D468" s="158"/>
      <c r="E468" s="158"/>
      <c r="F468" s="171"/>
    </row>
    <row r="469" spans="1:6" s="53" customFormat="1" x14ac:dyDescent="0.25">
      <c r="A469" s="55" t="s">
        <v>998</v>
      </c>
      <c r="B469" s="56" t="s">
        <v>443</v>
      </c>
      <c r="C469" s="57" t="s">
        <v>235</v>
      </c>
      <c r="D469" s="167" t="s">
        <v>1388</v>
      </c>
      <c r="E469" s="77">
        <v>11707.15</v>
      </c>
      <c r="F469" s="171"/>
    </row>
    <row r="470" spans="1:6" s="53" customFormat="1" x14ac:dyDescent="0.25">
      <c r="A470" s="55" t="s">
        <v>999</v>
      </c>
      <c r="B470" s="56" t="s">
        <v>444</v>
      </c>
      <c r="C470" s="57" t="s">
        <v>235</v>
      </c>
      <c r="D470" s="168"/>
      <c r="E470" s="77">
        <v>17728.899999999998</v>
      </c>
      <c r="F470" s="171"/>
    </row>
    <row r="471" spans="1:6" s="53" customFormat="1" x14ac:dyDescent="0.25">
      <c r="A471" s="55" t="s">
        <v>1000</v>
      </c>
      <c r="B471" s="56" t="s">
        <v>445</v>
      </c>
      <c r="C471" s="57" t="s">
        <v>235</v>
      </c>
      <c r="D471" s="168"/>
      <c r="E471" s="77">
        <v>26246.149999999998</v>
      </c>
      <c r="F471" s="171"/>
    </row>
    <row r="472" spans="1:6" s="53" customFormat="1" x14ac:dyDescent="0.25">
      <c r="A472" s="55" t="s">
        <v>1001</v>
      </c>
      <c r="B472" s="56" t="s">
        <v>446</v>
      </c>
      <c r="C472" s="57" t="s">
        <v>235</v>
      </c>
      <c r="D472" s="168"/>
      <c r="E472" s="77">
        <v>36336.65</v>
      </c>
      <c r="F472" s="171"/>
    </row>
    <row r="473" spans="1:6" s="53" customFormat="1" x14ac:dyDescent="0.25">
      <c r="A473" s="55" t="s">
        <v>1002</v>
      </c>
      <c r="B473" s="56" t="s">
        <v>447</v>
      </c>
      <c r="C473" s="57" t="s">
        <v>235</v>
      </c>
      <c r="D473" s="168"/>
      <c r="E473" s="77">
        <v>60673.2</v>
      </c>
      <c r="F473" s="171"/>
    </row>
    <row r="474" spans="1:6" s="53" customFormat="1" x14ac:dyDescent="0.25">
      <c r="A474" s="55" t="s">
        <v>1003</v>
      </c>
      <c r="B474" s="56" t="s">
        <v>448</v>
      </c>
      <c r="C474" s="57" t="s">
        <v>235</v>
      </c>
      <c r="D474" s="168"/>
      <c r="E474" s="77">
        <v>91910.349999999991</v>
      </c>
      <c r="F474" s="171"/>
    </row>
    <row r="475" spans="1:6" s="53" customFormat="1" x14ac:dyDescent="0.25">
      <c r="A475" s="55" t="s">
        <v>1004</v>
      </c>
      <c r="B475" s="56" t="s">
        <v>449</v>
      </c>
      <c r="C475" s="57" t="s">
        <v>235</v>
      </c>
      <c r="D475" s="168"/>
      <c r="E475" s="77">
        <v>151411.75</v>
      </c>
      <c r="F475" s="171"/>
    </row>
    <row r="476" spans="1:6" s="53" customFormat="1" x14ac:dyDescent="0.25">
      <c r="A476" s="55" t="s">
        <v>1005</v>
      </c>
      <c r="B476" s="56" t="s">
        <v>450</v>
      </c>
      <c r="C476" s="57" t="s">
        <v>235</v>
      </c>
      <c r="D476" s="168"/>
      <c r="E476" s="77">
        <v>239643.94999999998</v>
      </c>
      <c r="F476" s="171"/>
    </row>
    <row r="477" spans="1:6" s="53" customFormat="1" x14ac:dyDescent="0.25">
      <c r="A477" s="55" t="s">
        <v>1006</v>
      </c>
      <c r="B477" s="56" t="s">
        <v>451</v>
      </c>
      <c r="C477" s="57" t="s">
        <v>235</v>
      </c>
      <c r="D477" s="168"/>
      <c r="E477" s="77">
        <v>397229.35</v>
      </c>
      <c r="F477" s="171"/>
    </row>
    <row r="478" spans="1:6" s="53" customFormat="1" x14ac:dyDescent="0.25">
      <c r="A478" s="55" t="s">
        <v>1007</v>
      </c>
      <c r="B478" s="56" t="s">
        <v>452</v>
      </c>
      <c r="C478" s="57" t="s">
        <v>235</v>
      </c>
      <c r="D478" s="168"/>
      <c r="E478" s="77">
        <v>770469.35</v>
      </c>
      <c r="F478" s="171"/>
    </row>
    <row r="479" spans="1:6" s="53" customFormat="1" x14ac:dyDescent="0.25">
      <c r="A479" s="55" t="s">
        <v>1008</v>
      </c>
      <c r="B479" s="56" t="s">
        <v>453</v>
      </c>
      <c r="C479" s="57" t="s">
        <v>235</v>
      </c>
      <c r="D479" s="168"/>
      <c r="E479" s="77">
        <v>989216.2</v>
      </c>
      <c r="F479" s="171"/>
    </row>
    <row r="480" spans="1:6" s="53" customFormat="1" x14ac:dyDescent="0.25">
      <c r="A480" s="55" t="s">
        <v>1009</v>
      </c>
      <c r="B480" s="56" t="s">
        <v>454</v>
      </c>
      <c r="C480" s="57" t="s">
        <v>235</v>
      </c>
      <c r="D480" s="169"/>
      <c r="E480" s="77">
        <v>1262462.5999999999</v>
      </c>
      <c r="F480" s="171"/>
    </row>
    <row r="481" spans="1:6" s="53" customFormat="1" ht="24" customHeight="1" x14ac:dyDescent="0.25">
      <c r="A481" s="59">
        <v>32</v>
      </c>
      <c r="B481" s="158" t="s">
        <v>455</v>
      </c>
      <c r="C481" s="158"/>
      <c r="D481" s="158"/>
      <c r="E481" s="158"/>
      <c r="F481" s="171"/>
    </row>
    <row r="482" spans="1:6" s="53" customFormat="1" x14ac:dyDescent="0.25">
      <c r="A482" s="55" t="s">
        <v>1010</v>
      </c>
      <c r="B482" s="56" t="s">
        <v>456</v>
      </c>
      <c r="C482" s="57" t="s">
        <v>235</v>
      </c>
      <c r="D482" s="167" t="s">
        <v>1388</v>
      </c>
      <c r="E482" s="78">
        <v>27667.5</v>
      </c>
      <c r="F482" s="171"/>
    </row>
    <row r="483" spans="1:6" s="53" customFormat="1" x14ac:dyDescent="0.25">
      <c r="A483" s="55" t="s">
        <v>1011</v>
      </c>
      <c r="B483" s="56" t="s">
        <v>457</v>
      </c>
      <c r="C483" s="57" t="s">
        <v>235</v>
      </c>
      <c r="D483" s="168"/>
      <c r="E483" s="78">
        <v>42043.75</v>
      </c>
      <c r="F483" s="171"/>
    </row>
    <row r="484" spans="1:6" s="53" customFormat="1" x14ac:dyDescent="0.25">
      <c r="A484" s="55" t="s">
        <v>1012</v>
      </c>
      <c r="B484" s="56" t="s">
        <v>458</v>
      </c>
      <c r="C484" s="57" t="s">
        <v>235</v>
      </c>
      <c r="D484" s="168"/>
      <c r="E484" s="78">
        <v>59837.75</v>
      </c>
      <c r="F484" s="171"/>
    </row>
    <row r="485" spans="1:6" s="53" customFormat="1" x14ac:dyDescent="0.25">
      <c r="A485" s="55" t="s">
        <v>1013</v>
      </c>
      <c r="B485" s="56" t="s">
        <v>459</v>
      </c>
      <c r="C485" s="57" t="s">
        <v>235</v>
      </c>
      <c r="D485" s="168"/>
      <c r="E485" s="78">
        <v>83718.599999999991</v>
      </c>
      <c r="F485" s="171"/>
    </row>
    <row r="486" spans="1:6" s="53" customFormat="1" x14ac:dyDescent="0.25">
      <c r="A486" s="55" t="s">
        <v>1014</v>
      </c>
      <c r="B486" s="56" t="s">
        <v>460</v>
      </c>
      <c r="C486" s="57" t="s">
        <v>235</v>
      </c>
      <c r="D486" s="168"/>
      <c r="E486" s="78">
        <v>137751.6</v>
      </c>
      <c r="F486" s="171"/>
    </row>
    <row r="487" spans="1:6" s="53" customFormat="1" x14ac:dyDescent="0.25">
      <c r="A487" s="55" t="s">
        <v>1015</v>
      </c>
      <c r="B487" s="56" t="s">
        <v>461</v>
      </c>
      <c r="C487" s="57" t="s">
        <v>235</v>
      </c>
      <c r="D487" s="168"/>
      <c r="E487" s="78">
        <v>207701.55</v>
      </c>
      <c r="F487" s="171"/>
    </row>
    <row r="488" spans="1:6" s="53" customFormat="1" x14ac:dyDescent="0.25">
      <c r="A488" s="55" t="s">
        <v>1016</v>
      </c>
      <c r="B488" s="56" t="s">
        <v>462</v>
      </c>
      <c r="C488" s="57" t="s">
        <v>235</v>
      </c>
      <c r="D488" s="168"/>
      <c r="E488" s="78">
        <v>328472.89999999997</v>
      </c>
      <c r="F488" s="171"/>
    </row>
    <row r="489" spans="1:6" s="53" customFormat="1" x14ac:dyDescent="0.25">
      <c r="A489" s="55" t="s">
        <v>1017</v>
      </c>
      <c r="B489" s="56" t="s">
        <v>463</v>
      </c>
      <c r="C489" s="57" t="s">
        <v>235</v>
      </c>
      <c r="D489" s="168"/>
      <c r="E489" s="78">
        <v>509808.95</v>
      </c>
      <c r="F489" s="171"/>
    </row>
    <row r="490" spans="1:6" s="53" customFormat="1" x14ac:dyDescent="0.25">
      <c r="A490" s="55" t="s">
        <v>1018</v>
      </c>
      <c r="B490" s="56" t="s">
        <v>464</v>
      </c>
      <c r="C490" s="57" t="s">
        <v>235</v>
      </c>
      <c r="D490" s="168"/>
      <c r="E490" s="78">
        <v>836502.45</v>
      </c>
      <c r="F490" s="171"/>
    </row>
    <row r="491" spans="1:6" s="53" customFormat="1" x14ac:dyDescent="0.25">
      <c r="A491" s="55" t="s">
        <v>1019</v>
      </c>
      <c r="B491" s="56" t="s">
        <v>465</v>
      </c>
      <c r="C491" s="57" t="s">
        <v>235</v>
      </c>
      <c r="D491" s="168"/>
      <c r="E491" s="78">
        <v>1614805.5</v>
      </c>
      <c r="F491" s="171"/>
    </row>
    <row r="492" spans="1:6" s="53" customFormat="1" x14ac:dyDescent="0.25">
      <c r="A492" s="55" t="s">
        <v>1020</v>
      </c>
      <c r="B492" s="56" t="s">
        <v>466</v>
      </c>
      <c r="C492" s="57" t="s">
        <v>235</v>
      </c>
      <c r="D492" s="169"/>
      <c r="E492" s="78">
        <v>2065829.15</v>
      </c>
      <c r="F492" s="171"/>
    </row>
    <row r="493" spans="1:6" s="53" customFormat="1" ht="24" customHeight="1" x14ac:dyDescent="0.25">
      <c r="A493" s="59">
        <v>33</v>
      </c>
      <c r="B493" s="158" t="s">
        <v>467</v>
      </c>
      <c r="C493" s="158"/>
      <c r="D493" s="158"/>
      <c r="E493" s="158"/>
      <c r="F493" s="171"/>
    </row>
    <row r="494" spans="1:6" s="53" customFormat="1" x14ac:dyDescent="0.25">
      <c r="A494" s="55" t="s">
        <v>1021</v>
      </c>
      <c r="B494" s="56" t="s">
        <v>468</v>
      </c>
      <c r="C494" s="57" t="s">
        <v>235</v>
      </c>
      <c r="D494" s="167" t="s">
        <v>1388</v>
      </c>
      <c r="E494" s="78">
        <v>36336.65</v>
      </c>
      <c r="F494" s="171"/>
    </row>
    <row r="495" spans="1:6" s="53" customFormat="1" x14ac:dyDescent="0.25">
      <c r="A495" s="55" t="s">
        <v>1022</v>
      </c>
      <c r="B495" s="56" t="s">
        <v>469</v>
      </c>
      <c r="C495" s="57" t="s">
        <v>235</v>
      </c>
      <c r="D495" s="168"/>
      <c r="E495" s="78">
        <v>56647.85</v>
      </c>
      <c r="F495" s="171"/>
    </row>
    <row r="496" spans="1:6" s="53" customFormat="1" x14ac:dyDescent="0.25">
      <c r="A496" s="55" t="s">
        <v>1023</v>
      </c>
      <c r="B496" s="56" t="s">
        <v>470</v>
      </c>
      <c r="C496" s="57" t="s">
        <v>235</v>
      </c>
      <c r="D496" s="168"/>
      <c r="E496" s="78">
        <v>83241.2</v>
      </c>
      <c r="F496" s="171"/>
    </row>
    <row r="497" spans="1:6" s="53" customFormat="1" x14ac:dyDescent="0.25">
      <c r="A497" s="55" t="s">
        <v>1024</v>
      </c>
      <c r="B497" s="56" t="s">
        <v>471</v>
      </c>
      <c r="C497" s="57" t="s">
        <v>235</v>
      </c>
      <c r="D497" s="168"/>
      <c r="E497" s="78">
        <v>115661</v>
      </c>
      <c r="F497" s="171"/>
    </row>
    <row r="498" spans="1:6" s="53" customFormat="1" x14ac:dyDescent="0.25">
      <c r="A498" s="55" t="s">
        <v>1025</v>
      </c>
      <c r="B498" s="56" t="s">
        <v>472</v>
      </c>
      <c r="C498" s="57" t="s">
        <v>235</v>
      </c>
      <c r="D498" s="168"/>
      <c r="E498" s="78">
        <v>192620.05</v>
      </c>
      <c r="F498" s="171"/>
    </row>
    <row r="499" spans="1:6" s="53" customFormat="1" x14ac:dyDescent="0.25">
      <c r="A499" s="55" t="s">
        <v>1026</v>
      </c>
      <c r="B499" s="56" t="s">
        <v>473</v>
      </c>
      <c r="C499" s="57" t="s">
        <v>235</v>
      </c>
      <c r="D499" s="168"/>
      <c r="E499" s="78">
        <v>292841.5</v>
      </c>
      <c r="F499" s="171"/>
    </row>
    <row r="500" spans="1:6" s="53" customFormat="1" x14ac:dyDescent="0.25">
      <c r="A500" s="55" t="s">
        <v>1027</v>
      </c>
      <c r="B500" s="56" t="s">
        <v>474</v>
      </c>
      <c r="C500" s="57" t="s">
        <v>235</v>
      </c>
      <c r="D500" s="168"/>
      <c r="E500" s="78">
        <v>472636.85</v>
      </c>
      <c r="F500" s="171"/>
    </row>
    <row r="501" spans="1:6" s="53" customFormat="1" x14ac:dyDescent="0.25">
      <c r="A501" s="55" t="s">
        <v>1028</v>
      </c>
      <c r="B501" s="56" t="s">
        <v>475</v>
      </c>
      <c r="C501" s="57" t="s">
        <v>235</v>
      </c>
      <c r="D501" s="168"/>
      <c r="E501" s="78">
        <v>741022.45</v>
      </c>
      <c r="F501" s="171"/>
    </row>
    <row r="502" spans="1:6" s="53" customFormat="1" x14ac:dyDescent="0.25">
      <c r="A502" s="55" t="s">
        <v>1029</v>
      </c>
      <c r="B502" s="56" t="s">
        <v>476</v>
      </c>
      <c r="C502" s="57" t="s">
        <v>235</v>
      </c>
      <c r="D502" s="168"/>
      <c r="E502" s="78">
        <v>1229804.0999999999</v>
      </c>
      <c r="F502" s="171"/>
    </row>
    <row r="503" spans="1:6" s="53" customFormat="1" x14ac:dyDescent="0.25">
      <c r="A503" s="55" t="s">
        <v>1030</v>
      </c>
      <c r="B503" s="56" t="s">
        <v>477</v>
      </c>
      <c r="C503" s="57" t="s">
        <v>235</v>
      </c>
      <c r="D503" s="168"/>
      <c r="E503" s="78">
        <v>2371853.4</v>
      </c>
      <c r="F503" s="171"/>
    </row>
    <row r="504" spans="1:6" s="53" customFormat="1" x14ac:dyDescent="0.25">
      <c r="A504" s="55" t="s">
        <v>1031</v>
      </c>
      <c r="B504" s="56" t="s">
        <v>478</v>
      </c>
      <c r="C504" s="57" t="s">
        <v>235</v>
      </c>
      <c r="D504" s="169"/>
      <c r="E504" s="78">
        <v>3043761.35</v>
      </c>
      <c r="F504" s="171"/>
    </row>
    <row r="505" spans="1:6" s="53" customFormat="1" ht="24" customHeight="1" x14ac:dyDescent="0.25">
      <c r="A505" s="59">
        <v>34</v>
      </c>
      <c r="B505" s="158" t="s">
        <v>479</v>
      </c>
      <c r="C505" s="158"/>
      <c r="D505" s="158"/>
      <c r="E505" s="158"/>
      <c r="F505" s="171"/>
    </row>
    <row r="506" spans="1:6" s="53" customFormat="1" x14ac:dyDescent="0.25">
      <c r="A506" s="55" t="s">
        <v>1032</v>
      </c>
      <c r="B506" s="56" t="s">
        <v>480</v>
      </c>
      <c r="C506" s="57" t="s">
        <v>235</v>
      </c>
      <c r="D506" s="167" t="s">
        <v>1388</v>
      </c>
      <c r="E506" s="78">
        <v>45602.549999999996</v>
      </c>
      <c r="F506" s="171"/>
    </row>
    <row r="507" spans="1:6" s="53" customFormat="1" x14ac:dyDescent="0.25">
      <c r="A507" s="55" t="s">
        <v>1033</v>
      </c>
      <c r="B507" s="56" t="s">
        <v>481</v>
      </c>
      <c r="C507" s="57" t="s">
        <v>235</v>
      </c>
      <c r="D507" s="168"/>
      <c r="E507" s="78">
        <v>71610</v>
      </c>
      <c r="F507" s="171"/>
    </row>
    <row r="508" spans="1:6" s="53" customFormat="1" x14ac:dyDescent="0.25">
      <c r="A508" s="55" t="s">
        <v>1034</v>
      </c>
      <c r="B508" s="56" t="s">
        <v>482</v>
      </c>
      <c r="C508" s="57" t="s">
        <v>235</v>
      </c>
      <c r="D508" s="168"/>
      <c r="E508" s="78">
        <v>107111.2</v>
      </c>
      <c r="F508" s="171"/>
    </row>
    <row r="509" spans="1:6" s="53" customFormat="1" x14ac:dyDescent="0.25">
      <c r="A509" s="55" t="s">
        <v>1035</v>
      </c>
      <c r="B509" s="56" t="s">
        <v>483</v>
      </c>
      <c r="C509" s="57" t="s">
        <v>235</v>
      </c>
      <c r="D509" s="168"/>
      <c r="E509" s="78">
        <v>149274.29999999999</v>
      </c>
      <c r="F509" s="171"/>
    </row>
    <row r="510" spans="1:6" s="53" customFormat="1" x14ac:dyDescent="0.25">
      <c r="A510" s="55" t="s">
        <v>1036</v>
      </c>
      <c r="B510" s="56" t="s">
        <v>484</v>
      </c>
      <c r="C510" s="57" t="s">
        <v>235</v>
      </c>
      <c r="D510" s="168"/>
      <c r="E510" s="78">
        <v>252295.05</v>
      </c>
      <c r="F510" s="171"/>
    </row>
    <row r="511" spans="1:6" s="53" customFormat="1" x14ac:dyDescent="0.25">
      <c r="A511" s="55" t="s">
        <v>1037</v>
      </c>
      <c r="B511" s="56" t="s">
        <v>485</v>
      </c>
      <c r="C511" s="57" t="s">
        <v>235</v>
      </c>
      <c r="D511" s="168"/>
      <c r="E511" s="78">
        <v>380108.05</v>
      </c>
      <c r="F511" s="171"/>
    </row>
    <row r="512" spans="1:6" s="53" customFormat="1" x14ac:dyDescent="0.25">
      <c r="A512" s="55" t="s">
        <v>1038</v>
      </c>
      <c r="B512" s="56" t="s">
        <v>486</v>
      </c>
      <c r="C512" s="57" t="s">
        <v>235</v>
      </c>
      <c r="D512" s="168"/>
      <c r="E512" s="78">
        <v>620489.79999999993</v>
      </c>
      <c r="F512" s="171"/>
    </row>
    <row r="513" spans="1:6" s="53" customFormat="1" x14ac:dyDescent="0.25">
      <c r="A513" s="55" t="s">
        <v>1039</v>
      </c>
      <c r="B513" s="56" t="s">
        <v>487</v>
      </c>
      <c r="C513" s="57" t="s">
        <v>235</v>
      </c>
      <c r="D513" s="168"/>
      <c r="E513" s="78">
        <v>978887</v>
      </c>
      <c r="F513" s="171"/>
    </row>
    <row r="514" spans="1:6" s="53" customFormat="1" x14ac:dyDescent="0.25">
      <c r="A514" s="55" t="s">
        <v>1040</v>
      </c>
      <c r="B514" s="56" t="s">
        <v>488</v>
      </c>
      <c r="C514" s="57" t="s">
        <v>235</v>
      </c>
      <c r="D514" s="168"/>
      <c r="E514" s="78">
        <v>1629409.5999999999</v>
      </c>
      <c r="F514" s="171"/>
    </row>
    <row r="515" spans="1:6" s="53" customFormat="1" x14ac:dyDescent="0.25">
      <c r="A515" s="55" t="s">
        <v>1041</v>
      </c>
      <c r="B515" s="56" t="s">
        <v>489</v>
      </c>
      <c r="C515" s="57" t="s">
        <v>235</v>
      </c>
      <c r="D515" s="168"/>
      <c r="E515" s="78">
        <v>3150286.65</v>
      </c>
      <c r="F515" s="171"/>
    </row>
    <row r="516" spans="1:6" s="53" customFormat="1" x14ac:dyDescent="0.25">
      <c r="A516" s="55" t="s">
        <v>1042</v>
      </c>
      <c r="B516" s="56" t="s">
        <v>490</v>
      </c>
      <c r="C516" s="57" t="s">
        <v>235</v>
      </c>
      <c r="D516" s="169"/>
      <c r="E516" s="78">
        <v>4051628.6999999997</v>
      </c>
      <c r="F516" s="171"/>
    </row>
    <row r="517" spans="1:6" s="53" customFormat="1" ht="39" customHeight="1" x14ac:dyDescent="0.25">
      <c r="A517" s="59">
        <v>35</v>
      </c>
      <c r="B517" s="158" t="s">
        <v>491</v>
      </c>
      <c r="C517" s="158"/>
      <c r="D517" s="158"/>
      <c r="E517" s="158"/>
      <c r="F517" s="171"/>
    </row>
    <row r="518" spans="1:6" s="53" customFormat="1" x14ac:dyDescent="0.25">
      <c r="A518" s="55" t="s">
        <v>1043</v>
      </c>
      <c r="B518" s="66" t="s">
        <v>492</v>
      </c>
      <c r="C518" s="57" t="s">
        <v>235</v>
      </c>
      <c r="D518" s="167" t="s">
        <v>1384</v>
      </c>
      <c r="E518" s="78">
        <v>49042</v>
      </c>
      <c r="F518" s="171"/>
    </row>
    <row r="519" spans="1:6" s="53" customFormat="1" x14ac:dyDescent="0.25">
      <c r="A519" s="55" t="s">
        <v>1044</v>
      </c>
      <c r="B519" s="66" t="s">
        <v>493</v>
      </c>
      <c r="C519" s="57" t="s">
        <v>235</v>
      </c>
      <c r="D519" s="168"/>
      <c r="E519" s="78">
        <v>75396.649999999994</v>
      </c>
      <c r="F519" s="171"/>
    </row>
    <row r="520" spans="1:6" s="53" customFormat="1" x14ac:dyDescent="0.25">
      <c r="A520" s="55" t="s">
        <v>1045</v>
      </c>
      <c r="B520" s="66" t="s">
        <v>494</v>
      </c>
      <c r="C520" s="57" t="s">
        <v>235</v>
      </c>
      <c r="D520" s="168"/>
      <c r="E520" s="78">
        <v>108597.65</v>
      </c>
      <c r="F520" s="171"/>
    </row>
    <row r="521" spans="1:6" s="53" customFormat="1" x14ac:dyDescent="0.25">
      <c r="A521" s="55" t="s">
        <v>1046</v>
      </c>
      <c r="B521" s="66" t="s">
        <v>495</v>
      </c>
      <c r="C521" s="57" t="s">
        <v>235</v>
      </c>
      <c r="D521" s="168"/>
      <c r="E521" s="78">
        <v>174424.6</v>
      </c>
      <c r="F521" s="171"/>
    </row>
    <row r="522" spans="1:6" s="53" customFormat="1" x14ac:dyDescent="0.25">
      <c r="A522" s="55" t="s">
        <v>1047</v>
      </c>
      <c r="B522" s="56" t="s">
        <v>496</v>
      </c>
      <c r="C522" s="57" t="s">
        <v>235</v>
      </c>
      <c r="D522" s="168"/>
      <c r="E522" s="78">
        <v>259239.05</v>
      </c>
      <c r="F522" s="171"/>
    </row>
    <row r="523" spans="1:6" s="53" customFormat="1" x14ac:dyDescent="0.25">
      <c r="A523" s="55" t="s">
        <v>1048</v>
      </c>
      <c r="B523" s="56" t="s">
        <v>497</v>
      </c>
      <c r="C523" s="57" t="s">
        <v>235</v>
      </c>
      <c r="D523" s="168"/>
      <c r="E523" s="78">
        <v>381789.8</v>
      </c>
      <c r="F523" s="171"/>
    </row>
    <row r="524" spans="1:6" s="53" customFormat="1" x14ac:dyDescent="0.25">
      <c r="A524" s="55" t="s">
        <v>1049</v>
      </c>
      <c r="B524" s="56" t="s">
        <v>498</v>
      </c>
      <c r="C524" s="57" t="s">
        <v>235</v>
      </c>
      <c r="D524" s="168"/>
      <c r="E524" s="78">
        <v>491873.89999999997</v>
      </c>
      <c r="F524" s="171"/>
    </row>
    <row r="525" spans="1:6" s="53" customFormat="1" x14ac:dyDescent="0.25">
      <c r="A525" s="55" t="s">
        <v>1050</v>
      </c>
      <c r="B525" s="56" t="s">
        <v>499</v>
      </c>
      <c r="C525" s="57" t="s">
        <v>235</v>
      </c>
      <c r="D525" s="168"/>
      <c r="E525" s="78">
        <v>527266.6</v>
      </c>
      <c r="F525" s="171"/>
    </row>
    <row r="526" spans="1:6" s="53" customFormat="1" x14ac:dyDescent="0.25">
      <c r="A526" s="55" t="s">
        <v>1051</v>
      </c>
      <c r="B526" s="56" t="s">
        <v>500</v>
      </c>
      <c r="C526" s="57" t="s">
        <v>235</v>
      </c>
      <c r="D526" s="168"/>
      <c r="E526" s="78">
        <v>678678.35</v>
      </c>
      <c r="F526" s="171"/>
    </row>
    <row r="527" spans="1:6" s="53" customFormat="1" x14ac:dyDescent="0.25">
      <c r="A527" s="55" t="s">
        <v>1052</v>
      </c>
      <c r="B527" s="56" t="s">
        <v>501</v>
      </c>
      <c r="C527" s="57" t="s">
        <v>235</v>
      </c>
      <c r="D527" s="168"/>
      <c r="E527" s="78">
        <v>715253.7</v>
      </c>
      <c r="F527" s="171"/>
    </row>
    <row r="528" spans="1:6" s="53" customFormat="1" x14ac:dyDescent="0.25">
      <c r="A528" s="55" t="s">
        <v>1053</v>
      </c>
      <c r="B528" s="56" t="s">
        <v>502</v>
      </c>
      <c r="C528" s="57" t="s">
        <v>235</v>
      </c>
      <c r="D528" s="168"/>
      <c r="E528" s="78">
        <v>951447.35</v>
      </c>
      <c r="F528" s="171"/>
    </row>
    <row r="529" spans="1:6" s="53" customFormat="1" x14ac:dyDescent="0.25">
      <c r="A529" s="55" t="s">
        <v>1054</v>
      </c>
      <c r="B529" s="56" t="s">
        <v>503</v>
      </c>
      <c r="C529" s="57" t="s">
        <v>235</v>
      </c>
      <c r="D529" s="168"/>
      <c r="E529" s="78">
        <v>998829.29999999993</v>
      </c>
      <c r="F529" s="171"/>
    </row>
    <row r="530" spans="1:6" s="53" customFormat="1" x14ac:dyDescent="0.25">
      <c r="A530" s="55" t="s">
        <v>1055</v>
      </c>
      <c r="B530" s="56" t="s">
        <v>504</v>
      </c>
      <c r="C530" s="57" t="s">
        <v>235</v>
      </c>
      <c r="D530" s="168"/>
      <c r="E530" s="78">
        <v>1309139.3</v>
      </c>
      <c r="F530" s="171"/>
    </row>
    <row r="531" spans="1:6" s="53" customFormat="1" x14ac:dyDescent="0.25">
      <c r="A531" s="55" t="s">
        <v>1056</v>
      </c>
      <c r="B531" s="56" t="s">
        <v>505</v>
      </c>
      <c r="C531" s="57" t="s">
        <v>235</v>
      </c>
      <c r="D531" s="168"/>
      <c r="E531" s="78">
        <v>1387270.15</v>
      </c>
      <c r="F531" s="171"/>
    </row>
    <row r="532" spans="1:6" s="53" customFormat="1" x14ac:dyDescent="0.25">
      <c r="A532" s="55" t="s">
        <v>1057</v>
      </c>
      <c r="B532" s="56" t="s">
        <v>506</v>
      </c>
      <c r="C532" s="57" t="s">
        <v>235</v>
      </c>
      <c r="D532" s="168"/>
      <c r="E532" s="78">
        <v>1725584</v>
      </c>
      <c r="F532" s="171"/>
    </row>
    <row r="533" spans="1:6" s="53" customFormat="1" x14ac:dyDescent="0.25">
      <c r="A533" s="55" t="s">
        <v>1058</v>
      </c>
      <c r="B533" s="56" t="s">
        <v>507</v>
      </c>
      <c r="C533" s="57" t="s">
        <v>235</v>
      </c>
      <c r="D533" s="168"/>
      <c r="E533" s="78">
        <v>1829733.15</v>
      </c>
      <c r="F533" s="171"/>
    </row>
    <row r="534" spans="1:6" s="53" customFormat="1" x14ac:dyDescent="0.25">
      <c r="A534" s="55" t="s">
        <v>1059</v>
      </c>
      <c r="B534" s="56" t="s">
        <v>508</v>
      </c>
      <c r="C534" s="57" t="s">
        <v>235</v>
      </c>
      <c r="D534" s="168"/>
      <c r="E534" s="78">
        <v>2056085.8499999999</v>
      </c>
      <c r="F534" s="171"/>
    </row>
    <row r="535" spans="1:6" s="53" customFormat="1" x14ac:dyDescent="0.25">
      <c r="A535" s="55" t="s">
        <v>1060</v>
      </c>
      <c r="B535" s="56" t="s">
        <v>509</v>
      </c>
      <c r="C535" s="57" t="s">
        <v>235</v>
      </c>
      <c r="D535" s="168"/>
      <c r="E535" s="78">
        <v>2159779.2999999998</v>
      </c>
      <c r="F535" s="171"/>
    </row>
    <row r="536" spans="1:6" s="53" customFormat="1" x14ac:dyDescent="0.25">
      <c r="A536" s="55" t="s">
        <v>1061</v>
      </c>
      <c r="B536" s="56" t="s">
        <v>510</v>
      </c>
      <c r="C536" s="57" t="s">
        <v>235</v>
      </c>
      <c r="D536" s="168"/>
      <c r="E536" s="78">
        <v>2527898.1</v>
      </c>
      <c r="F536" s="171"/>
    </row>
    <row r="537" spans="1:6" s="53" customFormat="1" x14ac:dyDescent="0.25">
      <c r="A537" s="55" t="s">
        <v>1062</v>
      </c>
      <c r="B537" s="56" t="s">
        <v>511</v>
      </c>
      <c r="C537" s="57" t="s">
        <v>235</v>
      </c>
      <c r="D537" s="168"/>
      <c r="E537" s="78">
        <v>2701758.5</v>
      </c>
      <c r="F537" s="171"/>
    </row>
    <row r="538" spans="1:6" s="53" customFormat="1" x14ac:dyDescent="0.25">
      <c r="A538" s="55" t="s">
        <v>1063</v>
      </c>
      <c r="B538" s="56" t="s">
        <v>512</v>
      </c>
      <c r="C538" s="57" t="s">
        <v>235</v>
      </c>
      <c r="D538" s="168"/>
      <c r="E538" s="78">
        <v>3394324.85</v>
      </c>
      <c r="F538" s="171"/>
    </row>
    <row r="539" spans="1:6" s="53" customFormat="1" x14ac:dyDescent="0.25">
      <c r="A539" s="55" t="s">
        <v>1064</v>
      </c>
      <c r="B539" s="56" t="s">
        <v>513</v>
      </c>
      <c r="C539" s="57" t="s">
        <v>235</v>
      </c>
      <c r="D539" s="168"/>
      <c r="E539" s="78">
        <v>3501316.6999999997</v>
      </c>
      <c r="F539" s="171"/>
    </row>
    <row r="540" spans="1:6" s="53" customFormat="1" x14ac:dyDescent="0.25">
      <c r="A540" s="55" t="s">
        <v>1065</v>
      </c>
      <c r="B540" s="56" t="s">
        <v>514</v>
      </c>
      <c r="C540" s="57" t="s">
        <v>235</v>
      </c>
      <c r="D540" s="169"/>
      <c r="E540" s="78">
        <v>3646674.15</v>
      </c>
      <c r="F540" s="171"/>
    </row>
    <row r="541" spans="1:6" s="53" customFormat="1" ht="45" customHeight="1" x14ac:dyDescent="0.25">
      <c r="A541" s="59">
        <v>36</v>
      </c>
      <c r="B541" s="158" t="s">
        <v>515</v>
      </c>
      <c r="C541" s="158"/>
      <c r="D541" s="158"/>
      <c r="E541" s="158"/>
      <c r="F541" s="171"/>
    </row>
    <row r="542" spans="1:6" s="53" customFormat="1" x14ac:dyDescent="0.25">
      <c r="A542" s="55" t="s">
        <v>1066</v>
      </c>
      <c r="B542" s="56" t="s">
        <v>516</v>
      </c>
      <c r="C542" s="57" t="s">
        <v>235</v>
      </c>
      <c r="D542" s="159" t="s">
        <v>1384</v>
      </c>
      <c r="E542" s="78">
        <v>138109.65</v>
      </c>
      <c r="F542" s="171"/>
    </row>
    <row r="543" spans="1:6" s="53" customFormat="1" x14ac:dyDescent="0.25">
      <c r="A543" s="55" t="s">
        <v>1067</v>
      </c>
      <c r="B543" s="56" t="s">
        <v>517</v>
      </c>
      <c r="C543" s="57" t="s">
        <v>235</v>
      </c>
      <c r="D543" s="160"/>
      <c r="E543" s="78">
        <v>177299.85</v>
      </c>
      <c r="F543" s="171"/>
    </row>
    <row r="544" spans="1:6" s="53" customFormat="1" x14ac:dyDescent="0.25">
      <c r="A544" s="55" t="s">
        <v>1068</v>
      </c>
      <c r="B544" s="56" t="s">
        <v>518</v>
      </c>
      <c r="C544" s="57" t="s">
        <v>235</v>
      </c>
      <c r="D544" s="160"/>
      <c r="E544" s="78">
        <v>231452.19999999998</v>
      </c>
      <c r="F544" s="171"/>
    </row>
    <row r="545" spans="1:6" s="53" customFormat="1" x14ac:dyDescent="0.25">
      <c r="A545" s="55" t="s">
        <v>1069</v>
      </c>
      <c r="B545" s="56" t="s">
        <v>519</v>
      </c>
      <c r="C545" s="57" t="s">
        <v>235</v>
      </c>
      <c r="D545" s="160"/>
      <c r="E545" s="78">
        <v>307684.3</v>
      </c>
      <c r="F545" s="171"/>
    </row>
    <row r="546" spans="1:6" s="53" customFormat="1" x14ac:dyDescent="0.25">
      <c r="A546" s="55" t="s">
        <v>1070</v>
      </c>
      <c r="B546" s="56" t="s">
        <v>520</v>
      </c>
      <c r="C546" s="57" t="s">
        <v>235</v>
      </c>
      <c r="D546" s="160"/>
      <c r="E546" s="78">
        <v>413970.89999999997</v>
      </c>
      <c r="F546" s="171"/>
    </row>
    <row r="547" spans="1:6" s="53" customFormat="1" x14ac:dyDescent="0.25">
      <c r="A547" s="55" t="s">
        <v>1071</v>
      </c>
      <c r="B547" s="56" t="s">
        <v>521</v>
      </c>
      <c r="C547" s="57" t="s">
        <v>235</v>
      </c>
      <c r="D547" s="160"/>
      <c r="E547" s="78">
        <v>528329.9</v>
      </c>
      <c r="F547" s="171"/>
    </row>
    <row r="548" spans="1:6" s="53" customFormat="1" x14ac:dyDescent="0.25">
      <c r="A548" s="55" t="s">
        <v>1072</v>
      </c>
      <c r="B548" s="56" t="s">
        <v>522</v>
      </c>
      <c r="C548" s="57" t="s">
        <v>235</v>
      </c>
      <c r="D548" s="160"/>
      <c r="E548" s="78">
        <v>622269.19999999995</v>
      </c>
      <c r="F548" s="171"/>
    </row>
    <row r="549" spans="1:6" s="53" customFormat="1" x14ac:dyDescent="0.25">
      <c r="A549" s="55" t="s">
        <v>1073</v>
      </c>
      <c r="B549" s="56" t="s">
        <v>523</v>
      </c>
      <c r="C549" s="57" t="s">
        <v>235</v>
      </c>
      <c r="D549" s="160"/>
      <c r="E549" s="78">
        <v>766671.85</v>
      </c>
      <c r="F549" s="171"/>
    </row>
    <row r="550" spans="1:6" s="53" customFormat="1" x14ac:dyDescent="0.25">
      <c r="A550" s="55" t="s">
        <v>1074</v>
      </c>
      <c r="B550" s="56" t="s">
        <v>524</v>
      </c>
      <c r="C550" s="57" t="s">
        <v>235</v>
      </c>
      <c r="D550" s="160"/>
      <c r="E550" s="78">
        <v>990995.6</v>
      </c>
      <c r="F550" s="171"/>
    </row>
    <row r="551" spans="1:6" s="53" customFormat="1" x14ac:dyDescent="0.25">
      <c r="A551" s="55" t="s">
        <v>1075</v>
      </c>
      <c r="B551" s="56" t="s">
        <v>525</v>
      </c>
      <c r="C551" s="57" t="s">
        <v>235</v>
      </c>
      <c r="D551" s="160"/>
      <c r="E551" s="78">
        <v>1232657.6499999999</v>
      </c>
      <c r="F551" s="171"/>
    </row>
    <row r="552" spans="1:6" s="53" customFormat="1" x14ac:dyDescent="0.25">
      <c r="A552" s="55" t="s">
        <v>1076</v>
      </c>
      <c r="B552" s="56" t="s">
        <v>526</v>
      </c>
      <c r="C552" s="57" t="s">
        <v>235</v>
      </c>
      <c r="D552" s="161"/>
      <c r="E552" s="78">
        <v>1561846.65</v>
      </c>
      <c r="F552" s="171"/>
    </row>
    <row r="553" spans="1:6" s="53" customFormat="1" ht="36" customHeight="1" x14ac:dyDescent="0.25">
      <c r="A553" s="59">
        <v>37</v>
      </c>
      <c r="B553" s="158" t="s">
        <v>527</v>
      </c>
      <c r="C553" s="158"/>
      <c r="D553" s="158"/>
      <c r="E553" s="158"/>
      <c r="F553" s="171"/>
    </row>
    <row r="554" spans="1:6" s="53" customFormat="1" x14ac:dyDescent="0.25">
      <c r="A554" s="55" t="s">
        <v>1077</v>
      </c>
      <c r="B554" s="56" t="s">
        <v>528</v>
      </c>
      <c r="C554" s="57" t="s">
        <v>235</v>
      </c>
      <c r="D554" s="159" t="s">
        <v>1384</v>
      </c>
      <c r="E554" s="78">
        <v>71132.599999999991</v>
      </c>
      <c r="F554" s="171"/>
    </row>
    <row r="555" spans="1:6" s="53" customFormat="1" x14ac:dyDescent="0.25">
      <c r="A555" s="55" t="s">
        <v>1078</v>
      </c>
      <c r="B555" s="56" t="s">
        <v>529</v>
      </c>
      <c r="C555" s="57" t="s">
        <v>235</v>
      </c>
      <c r="D555" s="160"/>
      <c r="E555" s="78">
        <v>91205.099999999991</v>
      </c>
      <c r="F555" s="171"/>
    </row>
    <row r="556" spans="1:6" s="53" customFormat="1" x14ac:dyDescent="0.25">
      <c r="A556" s="55" t="s">
        <v>1079</v>
      </c>
      <c r="B556" s="56" t="s">
        <v>530</v>
      </c>
      <c r="C556" s="57" t="s">
        <v>235</v>
      </c>
      <c r="D556" s="160"/>
      <c r="E556" s="78">
        <v>124568.84999999999</v>
      </c>
      <c r="F556" s="171"/>
    </row>
    <row r="557" spans="1:6" s="53" customFormat="1" x14ac:dyDescent="0.25">
      <c r="A557" s="55" t="s">
        <v>1080</v>
      </c>
      <c r="B557" s="56" t="s">
        <v>531</v>
      </c>
      <c r="C557" s="57" t="s">
        <v>235</v>
      </c>
      <c r="D557" s="160"/>
      <c r="E557" s="78">
        <v>178482.5</v>
      </c>
      <c r="F557" s="171"/>
    </row>
    <row r="558" spans="1:6" s="53" customFormat="1" x14ac:dyDescent="0.25">
      <c r="A558" s="55" t="s">
        <v>1081</v>
      </c>
      <c r="B558" s="56" t="s">
        <v>532</v>
      </c>
      <c r="C558" s="57" t="s">
        <v>235</v>
      </c>
      <c r="D558" s="160"/>
      <c r="E558" s="78">
        <v>254367.4</v>
      </c>
      <c r="F558" s="171"/>
    </row>
    <row r="559" spans="1:6" s="53" customFormat="1" x14ac:dyDescent="0.25">
      <c r="A559" s="55" t="s">
        <v>1082</v>
      </c>
      <c r="B559" s="56" t="s">
        <v>533</v>
      </c>
      <c r="C559" s="57" t="s">
        <v>235</v>
      </c>
      <c r="D559" s="160"/>
      <c r="E559" s="78">
        <v>331326.45</v>
      </c>
      <c r="F559" s="171"/>
    </row>
    <row r="560" spans="1:6" s="53" customFormat="1" x14ac:dyDescent="0.25">
      <c r="A560" s="55" t="s">
        <v>1083</v>
      </c>
      <c r="B560" s="56" t="s">
        <v>534</v>
      </c>
      <c r="C560" s="57" t="s">
        <v>235</v>
      </c>
      <c r="D560" s="160"/>
      <c r="E560" s="78">
        <v>432383.35</v>
      </c>
      <c r="F560" s="171"/>
    </row>
    <row r="561" spans="1:6" s="53" customFormat="1" x14ac:dyDescent="0.25">
      <c r="A561" s="55" t="s">
        <v>1084</v>
      </c>
      <c r="B561" s="56" t="s">
        <v>535</v>
      </c>
      <c r="C561" s="57" t="s">
        <v>235</v>
      </c>
      <c r="D561" s="160"/>
      <c r="E561" s="78">
        <v>595903.69999999995</v>
      </c>
      <c r="F561" s="171"/>
    </row>
    <row r="562" spans="1:6" s="53" customFormat="1" x14ac:dyDescent="0.25">
      <c r="A562" s="55" t="s">
        <v>1085</v>
      </c>
      <c r="B562" s="56" t="s">
        <v>536</v>
      </c>
      <c r="C562" s="57" t="s">
        <v>235</v>
      </c>
      <c r="D562" s="160"/>
      <c r="E562" s="78">
        <v>811558.29999999993</v>
      </c>
      <c r="F562" s="171"/>
    </row>
    <row r="563" spans="1:6" s="53" customFormat="1" x14ac:dyDescent="0.25">
      <c r="A563" s="55" t="s">
        <v>1086</v>
      </c>
      <c r="B563" s="56" t="s">
        <v>537</v>
      </c>
      <c r="C563" s="57" t="s">
        <v>235</v>
      </c>
      <c r="D563" s="160"/>
      <c r="E563" s="78">
        <v>1080182.5999999999</v>
      </c>
      <c r="F563" s="171"/>
    </row>
    <row r="564" spans="1:6" s="53" customFormat="1" x14ac:dyDescent="0.25">
      <c r="A564" s="55" t="s">
        <v>1087</v>
      </c>
      <c r="B564" s="56" t="s">
        <v>538</v>
      </c>
      <c r="C564" s="57" t="s">
        <v>235</v>
      </c>
      <c r="D564" s="160"/>
      <c r="E564" s="78">
        <v>1274940.0999999999</v>
      </c>
      <c r="F564" s="171"/>
    </row>
    <row r="565" spans="1:6" s="53" customFormat="1" x14ac:dyDescent="0.25">
      <c r="A565" s="55" t="s">
        <v>1088</v>
      </c>
      <c r="B565" s="56" t="s">
        <v>539</v>
      </c>
      <c r="C565" s="57" t="s">
        <v>235</v>
      </c>
      <c r="D565" s="160"/>
      <c r="E565" s="78">
        <v>1577394.7</v>
      </c>
      <c r="F565" s="171"/>
    </row>
    <row r="566" spans="1:6" s="53" customFormat="1" x14ac:dyDescent="0.25">
      <c r="A566" s="55" t="s">
        <v>1089</v>
      </c>
      <c r="B566" s="56" t="s">
        <v>540</v>
      </c>
      <c r="C566" s="57" t="s">
        <v>235</v>
      </c>
      <c r="D566" s="161"/>
      <c r="E566" s="78">
        <v>2036979</v>
      </c>
      <c r="F566" s="171"/>
    </row>
    <row r="567" spans="1:6" s="53" customFormat="1" ht="36" customHeight="1" x14ac:dyDescent="0.25">
      <c r="A567" s="59">
        <v>38</v>
      </c>
      <c r="B567" s="158" t="s">
        <v>541</v>
      </c>
      <c r="C567" s="158"/>
      <c r="D567" s="158"/>
      <c r="E567" s="158"/>
      <c r="F567" s="171"/>
    </row>
    <row r="568" spans="1:6" s="53" customFormat="1" x14ac:dyDescent="0.25">
      <c r="A568" s="55" t="s">
        <v>1090</v>
      </c>
      <c r="B568" s="56" t="s">
        <v>542</v>
      </c>
      <c r="C568" s="57" t="s">
        <v>235</v>
      </c>
      <c r="D568" s="159" t="s">
        <v>1384</v>
      </c>
      <c r="E568" s="78">
        <v>81331.599999999991</v>
      </c>
      <c r="F568" s="171"/>
    </row>
    <row r="569" spans="1:6" s="53" customFormat="1" x14ac:dyDescent="0.25">
      <c r="A569" s="55" t="s">
        <v>1091</v>
      </c>
      <c r="B569" s="56" t="s">
        <v>543</v>
      </c>
      <c r="C569" s="57" t="s">
        <v>235</v>
      </c>
      <c r="D569" s="160"/>
      <c r="E569" s="78">
        <v>116854.5</v>
      </c>
      <c r="F569" s="171"/>
    </row>
    <row r="570" spans="1:6" s="53" customFormat="1" x14ac:dyDescent="0.25">
      <c r="A570" s="55" t="s">
        <v>1092</v>
      </c>
      <c r="B570" s="56" t="s">
        <v>544</v>
      </c>
      <c r="C570" s="57" t="s">
        <v>235</v>
      </c>
      <c r="D570" s="160"/>
      <c r="E570" s="78">
        <v>165538.44999999998</v>
      </c>
      <c r="F570" s="171"/>
    </row>
    <row r="571" spans="1:6" s="53" customFormat="1" x14ac:dyDescent="0.25">
      <c r="A571" s="55" t="s">
        <v>1093</v>
      </c>
      <c r="B571" s="56" t="s">
        <v>545</v>
      </c>
      <c r="C571" s="57" t="s">
        <v>235</v>
      </c>
      <c r="D571" s="160"/>
      <c r="E571" s="78">
        <v>240121.35</v>
      </c>
      <c r="F571" s="171"/>
    </row>
    <row r="572" spans="1:6" s="53" customFormat="1" x14ac:dyDescent="0.25">
      <c r="A572" s="55" t="s">
        <v>1094</v>
      </c>
      <c r="B572" s="56" t="s">
        <v>546</v>
      </c>
      <c r="C572" s="57" t="s">
        <v>235</v>
      </c>
      <c r="D572" s="160"/>
      <c r="E572" s="78">
        <v>350205.45</v>
      </c>
      <c r="F572" s="171"/>
    </row>
    <row r="573" spans="1:6" s="53" customFormat="1" x14ac:dyDescent="0.25">
      <c r="A573" s="55" t="s">
        <v>1095</v>
      </c>
      <c r="B573" s="56" t="s">
        <v>547</v>
      </c>
      <c r="C573" s="57" t="s">
        <v>235</v>
      </c>
      <c r="D573" s="160"/>
      <c r="E573" s="78">
        <v>461352.85</v>
      </c>
      <c r="F573" s="171"/>
    </row>
    <row r="574" spans="1:6" s="53" customFormat="1" x14ac:dyDescent="0.25">
      <c r="A574" s="55" t="s">
        <v>1096</v>
      </c>
      <c r="B574" s="56" t="s">
        <v>548</v>
      </c>
      <c r="C574" s="57" t="s">
        <v>235</v>
      </c>
      <c r="D574" s="160"/>
      <c r="E574" s="78">
        <v>617148</v>
      </c>
      <c r="F574" s="171"/>
    </row>
    <row r="575" spans="1:6" s="53" customFormat="1" x14ac:dyDescent="0.25">
      <c r="A575" s="55" t="s">
        <v>1097</v>
      </c>
      <c r="B575" s="56" t="s">
        <v>549</v>
      </c>
      <c r="C575" s="57" t="s">
        <v>235</v>
      </c>
      <c r="D575" s="160"/>
      <c r="E575" s="78">
        <v>859895.04999999993</v>
      </c>
      <c r="F575" s="171"/>
    </row>
    <row r="576" spans="1:6" s="53" customFormat="1" x14ac:dyDescent="0.25">
      <c r="A576" s="55" t="s">
        <v>1098</v>
      </c>
      <c r="B576" s="56" t="s">
        <v>550</v>
      </c>
      <c r="C576" s="57" t="s">
        <v>235</v>
      </c>
      <c r="D576" s="160"/>
      <c r="E576" s="78">
        <v>1211641.2</v>
      </c>
      <c r="F576" s="171"/>
    </row>
    <row r="577" spans="1:6" s="53" customFormat="1" x14ac:dyDescent="0.25">
      <c r="A577" s="55" t="s">
        <v>1099</v>
      </c>
      <c r="B577" s="56" t="s">
        <v>551</v>
      </c>
      <c r="C577" s="57" t="s">
        <v>235</v>
      </c>
      <c r="D577" s="160"/>
      <c r="E577" s="78">
        <v>1555781.5</v>
      </c>
      <c r="F577" s="171"/>
    </row>
    <row r="578" spans="1:6" s="53" customFormat="1" x14ac:dyDescent="0.25">
      <c r="A578" s="55" t="s">
        <v>1100</v>
      </c>
      <c r="B578" s="56" t="s">
        <v>552</v>
      </c>
      <c r="C578" s="57" t="s">
        <v>235</v>
      </c>
      <c r="D578" s="160"/>
      <c r="E578" s="78">
        <v>1840442.0999999999</v>
      </c>
      <c r="F578" s="171"/>
    </row>
    <row r="579" spans="1:6" s="53" customFormat="1" x14ac:dyDescent="0.25">
      <c r="A579" s="55" t="s">
        <v>1101</v>
      </c>
      <c r="B579" s="56" t="s">
        <v>553</v>
      </c>
      <c r="C579" s="57" t="s">
        <v>235</v>
      </c>
      <c r="D579" s="160"/>
      <c r="E579" s="78">
        <v>2283274</v>
      </c>
      <c r="F579" s="171"/>
    </row>
    <row r="580" spans="1:6" s="53" customFormat="1" x14ac:dyDescent="0.25">
      <c r="A580" s="55" t="s">
        <v>1102</v>
      </c>
      <c r="B580" s="56" t="s">
        <v>554</v>
      </c>
      <c r="C580" s="57" t="s">
        <v>235</v>
      </c>
      <c r="D580" s="161"/>
      <c r="E580" s="78">
        <v>2970013.9</v>
      </c>
      <c r="F580" s="171"/>
    </row>
    <row r="581" spans="1:6" s="53" customFormat="1" ht="36" customHeight="1" x14ac:dyDescent="0.25">
      <c r="A581" s="59">
        <v>39</v>
      </c>
      <c r="B581" s="158" t="s">
        <v>555</v>
      </c>
      <c r="C581" s="158"/>
      <c r="D581" s="158"/>
      <c r="E581" s="158"/>
      <c r="F581" s="171"/>
    </row>
    <row r="582" spans="1:6" s="53" customFormat="1" x14ac:dyDescent="0.25">
      <c r="A582" s="55" t="s">
        <v>1103</v>
      </c>
      <c r="B582" s="56" t="s">
        <v>556</v>
      </c>
      <c r="C582" s="57" t="s">
        <v>235</v>
      </c>
      <c r="D582" s="159" t="s">
        <v>1384</v>
      </c>
      <c r="E582" s="78">
        <v>77544.95</v>
      </c>
      <c r="F582" s="171"/>
    </row>
    <row r="583" spans="1:6" s="53" customFormat="1" x14ac:dyDescent="0.25">
      <c r="A583" s="55" t="s">
        <v>1104</v>
      </c>
      <c r="B583" s="56" t="s">
        <v>557</v>
      </c>
      <c r="C583" s="57" t="s">
        <v>235</v>
      </c>
      <c r="D583" s="160"/>
      <c r="E583" s="78">
        <v>110800.2</v>
      </c>
      <c r="F583" s="171"/>
    </row>
    <row r="584" spans="1:6" s="53" customFormat="1" x14ac:dyDescent="0.25">
      <c r="A584" s="55" t="s">
        <v>1105</v>
      </c>
      <c r="B584" s="56" t="s">
        <v>558</v>
      </c>
      <c r="C584" s="57" t="s">
        <v>235</v>
      </c>
      <c r="D584" s="160"/>
      <c r="E584" s="78">
        <v>141429.75</v>
      </c>
      <c r="F584" s="171"/>
    </row>
    <row r="585" spans="1:6" s="53" customFormat="1" x14ac:dyDescent="0.25">
      <c r="A585" s="55" t="s">
        <v>1106</v>
      </c>
      <c r="B585" s="56" t="s">
        <v>559</v>
      </c>
      <c r="C585" s="57" t="s">
        <v>235</v>
      </c>
      <c r="D585" s="160"/>
      <c r="E585" s="78">
        <v>210544.25</v>
      </c>
      <c r="F585" s="171"/>
    </row>
    <row r="586" spans="1:6" s="53" customFormat="1" x14ac:dyDescent="0.25">
      <c r="A586" s="55" t="s">
        <v>1107</v>
      </c>
      <c r="B586" s="56" t="s">
        <v>560</v>
      </c>
      <c r="C586" s="57" t="s">
        <v>235</v>
      </c>
      <c r="D586" s="160"/>
      <c r="E586" s="78">
        <v>303528.75</v>
      </c>
      <c r="F586" s="171"/>
    </row>
    <row r="587" spans="1:6" s="53" customFormat="1" x14ac:dyDescent="0.25">
      <c r="A587" s="55" t="s">
        <v>1108</v>
      </c>
      <c r="B587" s="56" t="s">
        <v>561</v>
      </c>
      <c r="C587" s="57" t="s">
        <v>235</v>
      </c>
      <c r="D587" s="160"/>
      <c r="E587" s="78">
        <v>447464.85</v>
      </c>
      <c r="F587" s="171"/>
    </row>
    <row r="588" spans="1:6" s="53" customFormat="1" x14ac:dyDescent="0.25">
      <c r="A588" s="55" t="s">
        <v>1109</v>
      </c>
      <c r="B588" s="56" t="s">
        <v>562</v>
      </c>
      <c r="C588" s="57" t="s">
        <v>235</v>
      </c>
      <c r="D588" s="160"/>
      <c r="E588" s="78">
        <v>598399.19999999995</v>
      </c>
      <c r="F588" s="171"/>
    </row>
    <row r="589" spans="1:6" s="53" customFormat="1" x14ac:dyDescent="0.25">
      <c r="A589" s="55" t="s">
        <v>1110</v>
      </c>
      <c r="B589" s="56" t="s">
        <v>563</v>
      </c>
      <c r="C589" s="57" t="s">
        <v>235</v>
      </c>
      <c r="D589" s="160"/>
      <c r="E589" s="78">
        <v>809778.9</v>
      </c>
      <c r="F589" s="171"/>
    </row>
    <row r="590" spans="1:6" s="53" customFormat="1" x14ac:dyDescent="0.25">
      <c r="A590" s="55" t="s">
        <v>1111</v>
      </c>
      <c r="B590" s="56" t="s">
        <v>564</v>
      </c>
      <c r="C590" s="57" t="s">
        <v>235</v>
      </c>
      <c r="D590" s="160"/>
      <c r="E590" s="78">
        <v>1160342.3999999999</v>
      </c>
      <c r="F590" s="171"/>
    </row>
    <row r="591" spans="1:6" s="53" customFormat="1" x14ac:dyDescent="0.25">
      <c r="A591" s="55" t="s">
        <v>1112</v>
      </c>
      <c r="B591" s="56" t="s">
        <v>565</v>
      </c>
      <c r="C591" s="57" t="s">
        <v>235</v>
      </c>
      <c r="D591" s="160"/>
      <c r="E591" s="78">
        <v>1584523.15</v>
      </c>
      <c r="F591" s="171"/>
    </row>
    <row r="592" spans="1:6" s="53" customFormat="1" x14ac:dyDescent="0.25">
      <c r="A592" s="55" t="s">
        <v>1113</v>
      </c>
      <c r="B592" s="56" t="s">
        <v>566</v>
      </c>
      <c r="C592" s="57" t="s">
        <v>235</v>
      </c>
      <c r="D592" s="160"/>
      <c r="E592" s="78">
        <v>2034602.8499999999</v>
      </c>
      <c r="F592" s="171"/>
    </row>
    <row r="593" spans="1:6" s="53" customFormat="1" x14ac:dyDescent="0.25">
      <c r="A593" s="55" t="s">
        <v>1114</v>
      </c>
      <c r="B593" s="56" t="s">
        <v>567</v>
      </c>
      <c r="C593" s="57" t="s">
        <v>235</v>
      </c>
      <c r="D593" s="160"/>
      <c r="E593" s="78">
        <v>2432070.9</v>
      </c>
      <c r="F593" s="171"/>
    </row>
    <row r="594" spans="1:6" s="53" customFormat="1" x14ac:dyDescent="0.25">
      <c r="A594" s="55" t="s">
        <v>1115</v>
      </c>
      <c r="B594" s="56" t="s">
        <v>568</v>
      </c>
      <c r="C594" s="57" t="s">
        <v>235</v>
      </c>
      <c r="D594" s="160"/>
      <c r="E594" s="78">
        <v>3013837.05</v>
      </c>
      <c r="F594" s="171"/>
    </row>
    <row r="595" spans="1:6" s="53" customFormat="1" x14ac:dyDescent="0.25">
      <c r="A595" s="55" t="s">
        <v>1116</v>
      </c>
      <c r="B595" s="56" t="s">
        <v>569</v>
      </c>
      <c r="C595" s="57" t="s">
        <v>235</v>
      </c>
      <c r="D595" s="161"/>
      <c r="E595" s="78">
        <v>3925866.35</v>
      </c>
      <c r="F595" s="171"/>
    </row>
    <row r="596" spans="1:6" s="53" customFormat="1" ht="40.5" customHeight="1" x14ac:dyDescent="0.25">
      <c r="A596" s="59">
        <v>40</v>
      </c>
      <c r="B596" s="158" t="s">
        <v>570</v>
      </c>
      <c r="C596" s="158"/>
      <c r="D596" s="158"/>
      <c r="E596" s="158"/>
      <c r="F596" s="171"/>
    </row>
    <row r="597" spans="1:6" s="53" customFormat="1" ht="31.5" x14ac:dyDescent="0.25">
      <c r="A597" s="55" t="s">
        <v>1117</v>
      </c>
      <c r="B597" s="56" t="s">
        <v>571</v>
      </c>
      <c r="C597" s="57" t="s">
        <v>235</v>
      </c>
      <c r="D597" s="167" t="s">
        <v>1384</v>
      </c>
      <c r="E597" s="78">
        <v>103313.7</v>
      </c>
      <c r="F597" s="171"/>
    </row>
    <row r="598" spans="1:6" s="53" customFormat="1" ht="31.5" x14ac:dyDescent="0.25">
      <c r="A598" s="55" t="s">
        <v>1118</v>
      </c>
      <c r="B598" s="56" t="s">
        <v>572</v>
      </c>
      <c r="C598" s="57" t="s">
        <v>235</v>
      </c>
      <c r="D598" s="168"/>
      <c r="E598" s="78">
        <v>133118.65</v>
      </c>
      <c r="F598" s="171"/>
    </row>
    <row r="599" spans="1:6" s="53" customFormat="1" ht="31.5" x14ac:dyDescent="0.25">
      <c r="A599" s="55" t="s">
        <v>1119</v>
      </c>
      <c r="B599" s="56" t="s">
        <v>573</v>
      </c>
      <c r="C599" s="57" t="s">
        <v>235</v>
      </c>
      <c r="D599" s="168"/>
      <c r="E599" s="78">
        <v>193802.69999999998</v>
      </c>
      <c r="F599" s="171"/>
    </row>
    <row r="600" spans="1:6" s="53" customFormat="1" ht="31.5" x14ac:dyDescent="0.25">
      <c r="A600" s="55" t="s">
        <v>1120</v>
      </c>
      <c r="B600" s="56" t="s">
        <v>574</v>
      </c>
      <c r="C600" s="57" t="s">
        <v>235</v>
      </c>
      <c r="D600" s="168"/>
      <c r="E600" s="78">
        <v>288924.64999999997</v>
      </c>
      <c r="F600" s="171"/>
    </row>
    <row r="601" spans="1:6" s="53" customFormat="1" x14ac:dyDescent="0.25">
      <c r="A601" s="55" t="s">
        <v>1121</v>
      </c>
      <c r="B601" s="56" t="s">
        <v>575</v>
      </c>
      <c r="C601" s="57" t="s">
        <v>235</v>
      </c>
      <c r="D601" s="168"/>
      <c r="E601" s="78">
        <v>413612.85</v>
      </c>
      <c r="F601" s="171"/>
    </row>
    <row r="602" spans="1:6" s="53" customFormat="1" x14ac:dyDescent="0.25">
      <c r="A602" s="55" t="s">
        <v>1122</v>
      </c>
      <c r="B602" s="58" t="s">
        <v>576</v>
      </c>
      <c r="C602" s="57" t="s">
        <v>235</v>
      </c>
      <c r="D602" s="168"/>
      <c r="E602" s="78">
        <v>527624.65</v>
      </c>
      <c r="F602" s="171"/>
    </row>
    <row r="603" spans="1:6" s="53" customFormat="1" x14ac:dyDescent="0.25">
      <c r="A603" s="55" t="s">
        <v>1123</v>
      </c>
      <c r="B603" s="56" t="s">
        <v>577</v>
      </c>
      <c r="C603" s="57" t="s">
        <v>235</v>
      </c>
      <c r="D603" s="168"/>
      <c r="E603" s="78">
        <v>564558.04999999993</v>
      </c>
      <c r="F603" s="171"/>
    </row>
    <row r="604" spans="1:6" s="53" customFormat="1" x14ac:dyDescent="0.25">
      <c r="A604" s="55" t="s">
        <v>1124</v>
      </c>
      <c r="B604" s="56" t="s">
        <v>578</v>
      </c>
      <c r="C604" s="57" t="s">
        <v>235</v>
      </c>
      <c r="D604" s="168"/>
      <c r="E604" s="78">
        <v>724628.1</v>
      </c>
      <c r="F604" s="171"/>
    </row>
    <row r="605" spans="1:6" s="53" customFormat="1" x14ac:dyDescent="0.25">
      <c r="A605" s="55" t="s">
        <v>1125</v>
      </c>
      <c r="B605" s="58" t="s">
        <v>579</v>
      </c>
      <c r="C605" s="57" t="s">
        <v>235</v>
      </c>
      <c r="D605" s="168"/>
      <c r="E605" s="78">
        <v>764534.4</v>
      </c>
      <c r="F605" s="171"/>
    </row>
    <row r="606" spans="1:6" s="53" customFormat="1" x14ac:dyDescent="0.25">
      <c r="A606" s="55" t="s">
        <v>1126</v>
      </c>
      <c r="B606" s="56" t="s">
        <v>580</v>
      </c>
      <c r="C606" s="57" t="s">
        <v>235</v>
      </c>
      <c r="D606" s="168"/>
      <c r="E606" s="78">
        <v>1004894.45</v>
      </c>
      <c r="F606" s="171"/>
    </row>
    <row r="607" spans="1:6" s="53" customFormat="1" x14ac:dyDescent="0.25">
      <c r="A607" s="55" t="s">
        <v>1127</v>
      </c>
      <c r="B607" s="56" t="s">
        <v>581</v>
      </c>
      <c r="C607" s="57" t="s">
        <v>235</v>
      </c>
      <c r="D607" s="168"/>
      <c r="E607" s="78">
        <v>1054880.3999999999</v>
      </c>
      <c r="F607" s="171"/>
    </row>
    <row r="608" spans="1:6" s="53" customFormat="1" x14ac:dyDescent="0.25">
      <c r="A608" s="55" t="s">
        <v>1128</v>
      </c>
      <c r="B608" s="56" t="s">
        <v>582</v>
      </c>
      <c r="C608" s="57" t="s">
        <v>235</v>
      </c>
      <c r="D608" s="168"/>
      <c r="E608" s="78">
        <v>1409002.7</v>
      </c>
      <c r="F608" s="171"/>
    </row>
    <row r="609" spans="1:6" s="53" customFormat="1" x14ac:dyDescent="0.25">
      <c r="A609" s="55" t="s">
        <v>1129</v>
      </c>
      <c r="B609" s="56" t="s">
        <v>583</v>
      </c>
      <c r="C609" s="57" t="s">
        <v>235</v>
      </c>
      <c r="D609" s="168"/>
      <c r="E609" s="78">
        <v>1491180.5999999999</v>
      </c>
      <c r="F609" s="171"/>
    </row>
    <row r="610" spans="1:6" s="53" customFormat="1" x14ac:dyDescent="0.25">
      <c r="A610" s="55" t="s">
        <v>1130</v>
      </c>
      <c r="B610" s="56" t="s">
        <v>584</v>
      </c>
      <c r="C610" s="57" t="s">
        <v>235</v>
      </c>
      <c r="D610" s="168"/>
      <c r="E610" s="78">
        <v>1847201.65</v>
      </c>
      <c r="F610" s="171"/>
    </row>
    <row r="611" spans="1:6" s="53" customFormat="1" x14ac:dyDescent="0.25">
      <c r="A611" s="55" t="s">
        <v>1131</v>
      </c>
      <c r="B611" s="56" t="s">
        <v>585</v>
      </c>
      <c r="C611" s="57" t="s">
        <v>235</v>
      </c>
      <c r="D611" s="168"/>
      <c r="E611" s="78">
        <v>1957643.8</v>
      </c>
      <c r="F611" s="171"/>
    </row>
    <row r="612" spans="1:6" s="53" customFormat="1" x14ac:dyDescent="0.25">
      <c r="A612" s="55" t="s">
        <v>1132</v>
      </c>
      <c r="B612" s="56" t="s">
        <v>586</v>
      </c>
      <c r="C612" s="57" t="s">
        <v>235</v>
      </c>
      <c r="D612" s="168"/>
      <c r="E612" s="78">
        <v>2196343.7999999998</v>
      </c>
      <c r="F612" s="171"/>
    </row>
    <row r="613" spans="1:6" s="53" customFormat="1" x14ac:dyDescent="0.25">
      <c r="A613" s="55" t="s">
        <v>1133</v>
      </c>
      <c r="B613" s="56" t="s">
        <v>587</v>
      </c>
      <c r="C613" s="57" t="s">
        <v>235</v>
      </c>
      <c r="D613" s="168"/>
      <c r="E613" s="78">
        <v>2302738.9</v>
      </c>
      <c r="F613" s="171"/>
    </row>
    <row r="614" spans="1:6" s="53" customFormat="1" x14ac:dyDescent="0.25">
      <c r="A614" s="55" t="s">
        <v>1134</v>
      </c>
      <c r="B614" s="56" t="s">
        <v>588</v>
      </c>
      <c r="C614" s="57" t="s">
        <v>235</v>
      </c>
      <c r="D614" s="168"/>
      <c r="E614" s="78">
        <v>2677649.7999999998</v>
      </c>
      <c r="F614" s="171"/>
    </row>
    <row r="615" spans="1:6" s="53" customFormat="1" x14ac:dyDescent="0.25">
      <c r="A615" s="55" t="s">
        <v>1135</v>
      </c>
      <c r="B615" s="56" t="s">
        <v>589</v>
      </c>
      <c r="C615" s="57" t="s">
        <v>235</v>
      </c>
      <c r="D615" s="168"/>
      <c r="E615" s="78">
        <v>2862425.3</v>
      </c>
      <c r="F615" s="171"/>
    </row>
    <row r="616" spans="1:6" s="53" customFormat="1" x14ac:dyDescent="0.25">
      <c r="A616" s="55" t="s">
        <v>1136</v>
      </c>
      <c r="B616" s="56" t="s">
        <v>590</v>
      </c>
      <c r="C616" s="57" t="s">
        <v>235</v>
      </c>
      <c r="D616" s="168"/>
      <c r="E616" s="78">
        <v>3582789.35</v>
      </c>
      <c r="F616" s="171"/>
    </row>
    <row r="617" spans="1:6" s="53" customFormat="1" x14ac:dyDescent="0.25">
      <c r="A617" s="55" t="s">
        <v>1137</v>
      </c>
      <c r="B617" s="56" t="s">
        <v>591</v>
      </c>
      <c r="C617" s="57" t="s">
        <v>235</v>
      </c>
      <c r="D617" s="168"/>
      <c r="E617" s="78">
        <v>3695368.9499999997</v>
      </c>
      <c r="F617" s="171"/>
    </row>
    <row r="618" spans="1:6" s="53" customFormat="1" x14ac:dyDescent="0.25">
      <c r="A618" s="55" t="s">
        <v>1138</v>
      </c>
      <c r="B618" s="56" t="s">
        <v>592</v>
      </c>
      <c r="C618" s="57" t="s">
        <v>235</v>
      </c>
      <c r="D618" s="169"/>
      <c r="E618" s="78">
        <v>3844990.4499999997</v>
      </c>
      <c r="F618" s="171"/>
    </row>
    <row r="619" spans="1:6" s="53" customFormat="1" ht="24" customHeight="1" x14ac:dyDescent="0.25">
      <c r="A619" s="59">
        <v>41</v>
      </c>
      <c r="B619" s="158" t="s">
        <v>593</v>
      </c>
      <c r="C619" s="158"/>
      <c r="D619" s="158"/>
      <c r="E619" s="158"/>
      <c r="F619" s="171"/>
    </row>
    <row r="620" spans="1:6" s="53" customFormat="1" x14ac:dyDescent="0.25">
      <c r="A620" s="55" t="s">
        <v>1139</v>
      </c>
      <c r="B620" s="56" t="s">
        <v>594</v>
      </c>
      <c r="C620" s="57" t="s">
        <v>235</v>
      </c>
      <c r="D620" s="167" t="s">
        <v>1384</v>
      </c>
      <c r="E620" s="78">
        <v>7052.5</v>
      </c>
      <c r="F620" s="171"/>
    </row>
    <row r="621" spans="1:6" s="53" customFormat="1" x14ac:dyDescent="0.25">
      <c r="A621" s="55" t="s">
        <v>1140</v>
      </c>
      <c r="B621" s="56" t="s">
        <v>595</v>
      </c>
      <c r="C621" s="57" t="s">
        <v>235</v>
      </c>
      <c r="D621" s="168"/>
      <c r="E621" s="78">
        <v>9146.5499999999993</v>
      </c>
      <c r="F621" s="171"/>
    </row>
    <row r="622" spans="1:6" s="53" customFormat="1" x14ac:dyDescent="0.25">
      <c r="A622" s="55" t="s">
        <v>1141</v>
      </c>
      <c r="B622" s="56" t="s">
        <v>596</v>
      </c>
      <c r="C622" s="57" t="s">
        <v>235</v>
      </c>
      <c r="D622" s="168"/>
      <c r="E622" s="78">
        <v>13681.85</v>
      </c>
      <c r="F622" s="171"/>
    </row>
    <row r="623" spans="1:6" s="53" customFormat="1" x14ac:dyDescent="0.25">
      <c r="A623" s="55" t="s">
        <v>1142</v>
      </c>
      <c r="B623" s="56" t="s">
        <v>597</v>
      </c>
      <c r="C623" s="57" t="s">
        <v>235</v>
      </c>
      <c r="D623" s="168"/>
      <c r="E623" s="78">
        <v>19475.75</v>
      </c>
      <c r="F623" s="171"/>
    </row>
    <row r="624" spans="1:6" s="53" customFormat="1" x14ac:dyDescent="0.25">
      <c r="A624" s="55" t="s">
        <v>1143</v>
      </c>
      <c r="B624" s="56" t="s">
        <v>598</v>
      </c>
      <c r="C624" s="57" t="s">
        <v>235</v>
      </c>
      <c r="D624" s="168"/>
      <c r="E624" s="78">
        <v>27428.799999999999</v>
      </c>
      <c r="F624" s="171"/>
    </row>
    <row r="625" spans="1:6" s="53" customFormat="1" x14ac:dyDescent="0.25">
      <c r="A625" s="55" t="s">
        <v>1144</v>
      </c>
      <c r="B625" s="56" t="s">
        <v>599</v>
      </c>
      <c r="C625" s="57" t="s">
        <v>235</v>
      </c>
      <c r="D625" s="168"/>
      <c r="E625" s="78">
        <v>43465.1</v>
      </c>
      <c r="F625" s="171"/>
    </row>
    <row r="626" spans="1:6" s="53" customFormat="1" x14ac:dyDescent="0.25">
      <c r="A626" s="55" t="s">
        <v>1145</v>
      </c>
      <c r="B626" s="56" t="s">
        <v>600</v>
      </c>
      <c r="C626" s="57" t="s">
        <v>235</v>
      </c>
      <c r="D626" s="168"/>
      <c r="E626" s="78">
        <v>65197.65</v>
      </c>
      <c r="F626" s="171"/>
    </row>
    <row r="627" spans="1:6" s="53" customFormat="1" x14ac:dyDescent="0.25">
      <c r="A627" s="55" t="s">
        <v>1146</v>
      </c>
      <c r="B627" s="56" t="s">
        <v>601</v>
      </c>
      <c r="C627" s="57" t="s">
        <v>235</v>
      </c>
      <c r="D627" s="168"/>
      <c r="E627" s="78">
        <v>101056.9</v>
      </c>
      <c r="F627" s="171"/>
    </row>
    <row r="628" spans="1:6" s="53" customFormat="1" x14ac:dyDescent="0.25">
      <c r="A628" s="55" t="s">
        <v>1147</v>
      </c>
      <c r="B628" s="56" t="s">
        <v>602</v>
      </c>
      <c r="C628" s="57" t="s">
        <v>235</v>
      </c>
      <c r="D628" s="168"/>
      <c r="E628" s="78">
        <v>138467.69999999998</v>
      </c>
      <c r="F628" s="171"/>
    </row>
    <row r="629" spans="1:6" s="53" customFormat="1" x14ac:dyDescent="0.25">
      <c r="A629" s="55" t="s">
        <v>1148</v>
      </c>
      <c r="B629" s="56" t="s">
        <v>603</v>
      </c>
      <c r="C629" s="57" t="s">
        <v>235</v>
      </c>
      <c r="D629" s="168"/>
      <c r="E629" s="78">
        <v>187987.1</v>
      </c>
      <c r="F629" s="171"/>
    </row>
    <row r="630" spans="1:6" s="53" customFormat="1" x14ac:dyDescent="0.25">
      <c r="A630" s="55" t="s">
        <v>1149</v>
      </c>
      <c r="B630" s="56" t="s">
        <v>604</v>
      </c>
      <c r="C630" s="57" t="s">
        <v>235</v>
      </c>
      <c r="D630" s="168"/>
      <c r="E630" s="78">
        <v>266486.84999999998</v>
      </c>
      <c r="F630" s="171"/>
    </row>
    <row r="631" spans="1:6" s="53" customFormat="1" x14ac:dyDescent="0.25">
      <c r="A631" s="55" t="s">
        <v>1150</v>
      </c>
      <c r="B631" s="56" t="s">
        <v>605</v>
      </c>
      <c r="C631" s="57" t="s">
        <v>235</v>
      </c>
      <c r="D631" s="168"/>
      <c r="E631" s="78">
        <v>366230.89999999997</v>
      </c>
      <c r="F631" s="171"/>
    </row>
    <row r="632" spans="1:6" s="53" customFormat="1" x14ac:dyDescent="0.25">
      <c r="A632" s="55" t="s">
        <v>1151</v>
      </c>
      <c r="B632" s="56" t="s">
        <v>606</v>
      </c>
      <c r="C632" s="57" t="s">
        <v>235</v>
      </c>
      <c r="D632" s="168"/>
      <c r="E632" s="78">
        <v>477627.85</v>
      </c>
      <c r="F632" s="171"/>
    </row>
    <row r="633" spans="1:6" s="53" customFormat="1" x14ac:dyDescent="0.25">
      <c r="A633" s="55" t="s">
        <v>1152</v>
      </c>
      <c r="B633" s="56" t="s">
        <v>607</v>
      </c>
      <c r="C633" s="57" t="s">
        <v>235</v>
      </c>
      <c r="D633" s="168"/>
      <c r="E633" s="78">
        <v>569896.25</v>
      </c>
      <c r="F633" s="171"/>
    </row>
    <row r="634" spans="1:6" s="53" customFormat="1" x14ac:dyDescent="0.25">
      <c r="A634" s="55" t="s">
        <v>1153</v>
      </c>
      <c r="B634" s="56" t="s">
        <v>608</v>
      </c>
      <c r="C634" s="57" t="s">
        <v>235</v>
      </c>
      <c r="D634" s="168"/>
      <c r="E634" s="78">
        <v>709665.95</v>
      </c>
      <c r="F634" s="171"/>
    </row>
    <row r="635" spans="1:6" s="53" customFormat="1" x14ac:dyDescent="0.25">
      <c r="A635" s="55" t="s">
        <v>1154</v>
      </c>
      <c r="B635" s="56" t="s">
        <v>609</v>
      </c>
      <c r="C635" s="57" t="s">
        <v>235</v>
      </c>
      <c r="D635" s="168"/>
      <c r="E635" s="78">
        <v>928293.45</v>
      </c>
      <c r="F635" s="171"/>
    </row>
    <row r="636" spans="1:6" s="53" customFormat="1" x14ac:dyDescent="0.25">
      <c r="A636" s="55" t="s">
        <v>1155</v>
      </c>
      <c r="B636" s="56" t="s">
        <v>610</v>
      </c>
      <c r="C636" s="57" t="s">
        <v>235</v>
      </c>
      <c r="D636" s="168"/>
      <c r="E636" s="78">
        <v>1163065.75</v>
      </c>
      <c r="F636" s="171"/>
    </row>
    <row r="637" spans="1:6" s="53" customFormat="1" x14ac:dyDescent="0.25">
      <c r="A637" s="55" t="s">
        <v>1156</v>
      </c>
      <c r="B637" s="56" t="s">
        <v>611</v>
      </c>
      <c r="C637" s="57" t="s">
        <v>235</v>
      </c>
      <c r="D637" s="169"/>
      <c r="E637" s="78">
        <v>1482272.75</v>
      </c>
      <c r="F637" s="171"/>
    </row>
    <row r="638" spans="1:6" s="53" customFormat="1" ht="24" customHeight="1" x14ac:dyDescent="0.25">
      <c r="A638" s="59">
        <v>42</v>
      </c>
      <c r="B638" s="158" t="s">
        <v>612</v>
      </c>
      <c r="C638" s="158"/>
      <c r="D638" s="158"/>
      <c r="E638" s="158"/>
      <c r="F638" s="171"/>
    </row>
    <row r="639" spans="1:6" s="53" customFormat="1" x14ac:dyDescent="0.25">
      <c r="A639" s="55" t="s">
        <v>1157</v>
      </c>
      <c r="B639" s="56" t="s">
        <v>613</v>
      </c>
      <c r="C639" s="57" t="s">
        <v>235</v>
      </c>
      <c r="D639" s="167" t="s">
        <v>1384</v>
      </c>
      <c r="E639" s="78">
        <v>19877.2</v>
      </c>
      <c r="F639" s="171"/>
    </row>
    <row r="640" spans="1:6" s="53" customFormat="1" x14ac:dyDescent="0.25">
      <c r="A640" s="55" t="s">
        <v>1158</v>
      </c>
      <c r="B640" s="56" t="s">
        <v>614</v>
      </c>
      <c r="C640" s="57" t="s">
        <v>235</v>
      </c>
      <c r="D640" s="168"/>
      <c r="E640" s="78">
        <v>24586.1</v>
      </c>
      <c r="F640" s="171"/>
    </row>
    <row r="641" spans="1:6" s="53" customFormat="1" x14ac:dyDescent="0.25">
      <c r="A641" s="55" t="s">
        <v>1159</v>
      </c>
      <c r="B641" s="56" t="s">
        <v>615</v>
      </c>
      <c r="C641" s="57" t="s">
        <v>235</v>
      </c>
      <c r="D641" s="168"/>
      <c r="E641" s="78">
        <v>33830.299999999996</v>
      </c>
      <c r="F641" s="171"/>
    </row>
    <row r="642" spans="1:6" s="53" customFormat="1" x14ac:dyDescent="0.25">
      <c r="A642" s="55" t="s">
        <v>1160</v>
      </c>
      <c r="B642" s="56" t="s">
        <v>616</v>
      </c>
      <c r="C642" s="57" t="s">
        <v>235</v>
      </c>
      <c r="D642" s="168"/>
      <c r="E642" s="78">
        <v>48098.049999999996</v>
      </c>
      <c r="F642" s="171"/>
    </row>
    <row r="643" spans="1:6" s="53" customFormat="1" x14ac:dyDescent="0.25">
      <c r="A643" s="55" t="s">
        <v>1161</v>
      </c>
      <c r="B643" s="56" t="s">
        <v>617</v>
      </c>
      <c r="C643" s="57" t="s">
        <v>235</v>
      </c>
      <c r="D643" s="168"/>
      <c r="E643" s="78">
        <v>65436.35</v>
      </c>
      <c r="F643" s="171"/>
    </row>
    <row r="644" spans="1:6" s="53" customFormat="1" x14ac:dyDescent="0.25">
      <c r="A644" s="55" t="s">
        <v>1162</v>
      </c>
      <c r="B644" s="56" t="s">
        <v>618</v>
      </c>
      <c r="C644" s="57" t="s">
        <v>235</v>
      </c>
      <c r="D644" s="168"/>
      <c r="E644" s="78">
        <v>100351.65</v>
      </c>
      <c r="F644" s="171"/>
    </row>
    <row r="645" spans="1:6" s="53" customFormat="1" x14ac:dyDescent="0.25">
      <c r="A645" s="55" t="s">
        <v>1163</v>
      </c>
      <c r="B645" s="56" t="s">
        <v>619</v>
      </c>
      <c r="C645" s="57" t="s">
        <v>235</v>
      </c>
      <c r="D645" s="168"/>
      <c r="E645" s="78">
        <v>149990.39999999999</v>
      </c>
      <c r="F645" s="171"/>
    </row>
    <row r="646" spans="1:6" s="53" customFormat="1" x14ac:dyDescent="0.25">
      <c r="A646" s="55" t="s">
        <v>1164</v>
      </c>
      <c r="B646" s="56" t="s">
        <v>620</v>
      </c>
      <c r="C646" s="57" t="s">
        <v>235</v>
      </c>
      <c r="D646" s="168"/>
      <c r="E646" s="78">
        <v>224801.15</v>
      </c>
      <c r="F646" s="171"/>
    </row>
    <row r="647" spans="1:6" s="53" customFormat="1" x14ac:dyDescent="0.25">
      <c r="A647" s="55" t="s">
        <v>1165</v>
      </c>
      <c r="B647" s="56" t="s">
        <v>621</v>
      </c>
      <c r="C647" s="57" t="s">
        <v>235</v>
      </c>
      <c r="D647" s="168"/>
      <c r="E647" s="78">
        <v>301749.34999999998</v>
      </c>
      <c r="F647" s="171"/>
    </row>
    <row r="648" spans="1:6" s="53" customFormat="1" x14ac:dyDescent="0.25">
      <c r="A648" s="55" t="s">
        <v>1166</v>
      </c>
      <c r="B648" s="56" t="s">
        <v>622</v>
      </c>
      <c r="C648" s="57" t="s">
        <v>235</v>
      </c>
      <c r="D648" s="168"/>
      <c r="E648" s="78">
        <v>401862.3</v>
      </c>
      <c r="F648" s="171"/>
    </row>
    <row r="649" spans="1:6" s="53" customFormat="1" x14ac:dyDescent="0.25">
      <c r="A649" s="55" t="s">
        <v>1167</v>
      </c>
      <c r="B649" s="56" t="s">
        <v>623</v>
      </c>
      <c r="C649" s="57" t="s">
        <v>235</v>
      </c>
      <c r="D649" s="168"/>
      <c r="E649" s="78">
        <v>561704.5</v>
      </c>
      <c r="F649" s="171"/>
    </row>
    <row r="650" spans="1:6" s="53" customFormat="1" x14ac:dyDescent="0.25">
      <c r="A650" s="55" t="s">
        <v>1168</v>
      </c>
      <c r="B650" s="56" t="s">
        <v>624</v>
      </c>
      <c r="C650" s="57" t="s">
        <v>235</v>
      </c>
      <c r="D650" s="168"/>
      <c r="E650" s="78">
        <v>766313.79999999993</v>
      </c>
      <c r="F650" s="171"/>
    </row>
    <row r="651" spans="1:6" s="53" customFormat="1" x14ac:dyDescent="0.25">
      <c r="A651" s="55" t="s">
        <v>1169</v>
      </c>
      <c r="B651" s="56" t="s">
        <v>625</v>
      </c>
      <c r="C651" s="57" t="s">
        <v>235</v>
      </c>
      <c r="D651" s="168"/>
      <c r="E651" s="78">
        <v>1000261.5</v>
      </c>
      <c r="F651" s="171"/>
    </row>
    <row r="652" spans="1:6" s="53" customFormat="1" x14ac:dyDescent="0.25">
      <c r="A652" s="55" t="s">
        <v>1170</v>
      </c>
      <c r="B652" s="56" t="s">
        <v>626</v>
      </c>
      <c r="C652" s="57" t="s">
        <v>235</v>
      </c>
      <c r="D652" s="168"/>
      <c r="E652" s="78">
        <v>1187293.8</v>
      </c>
      <c r="F652" s="171"/>
    </row>
    <row r="653" spans="1:6" s="53" customFormat="1" x14ac:dyDescent="0.25">
      <c r="A653" s="55" t="s">
        <v>1171</v>
      </c>
      <c r="B653" s="56" t="s">
        <v>627</v>
      </c>
      <c r="C653" s="57" t="s">
        <v>235</v>
      </c>
      <c r="D653" s="168"/>
      <c r="E653" s="78">
        <v>1475513.2</v>
      </c>
      <c r="F653" s="171"/>
    </row>
    <row r="654" spans="1:6" s="53" customFormat="1" x14ac:dyDescent="0.25">
      <c r="A654" s="55" t="s">
        <v>1172</v>
      </c>
      <c r="B654" s="56" t="s">
        <v>628</v>
      </c>
      <c r="C654" s="57" t="s">
        <v>235</v>
      </c>
      <c r="D654" s="169"/>
      <c r="E654" s="78">
        <v>1926536.8499999999</v>
      </c>
      <c r="F654" s="171"/>
    </row>
    <row r="655" spans="1:6" s="53" customFormat="1" ht="24" customHeight="1" x14ac:dyDescent="0.25">
      <c r="A655" s="59">
        <v>43</v>
      </c>
      <c r="B655" s="158" t="s">
        <v>629</v>
      </c>
      <c r="C655" s="158"/>
      <c r="D655" s="158"/>
      <c r="E655" s="158"/>
      <c r="F655" s="171"/>
    </row>
    <row r="656" spans="1:6" s="53" customFormat="1" x14ac:dyDescent="0.25">
      <c r="A656" s="55" t="s">
        <v>1173</v>
      </c>
      <c r="B656" s="56" t="s">
        <v>630</v>
      </c>
      <c r="C656" s="57" t="s">
        <v>235</v>
      </c>
      <c r="D656" s="167" t="s">
        <v>1384</v>
      </c>
      <c r="E656" s="78">
        <v>24824.799999999999</v>
      </c>
      <c r="F656" s="171"/>
    </row>
    <row r="657" spans="1:6" s="53" customFormat="1" x14ac:dyDescent="0.25">
      <c r="A657" s="55" t="s">
        <v>1174</v>
      </c>
      <c r="B657" s="56" t="s">
        <v>631</v>
      </c>
      <c r="C657" s="57" t="s">
        <v>235</v>
      </c>
      <c r="D657" s="168"/>
      <c r="E657" s="78">
        <v>31465</v>
      </c>
      <c r="F657" s="171"/>
    </row>
    <row r="658" spans="1:6" s="53" customFormat="1" x14ac:dyDescent="0.25">
      <c r="A658" s="55" t="s">
        <v>1175</v>
      </c>
      <c r="B658" s="56" t="s">
        <v>632</v>
      </c>
      <c r="C658" s="57" t="s">
        <v>235</v>
      </c>
      <c r="D658" s="168"/>
      <c r="E658" s="78">
        <v>44528.4</v>
      </c>
      <c r="F658" s="171"/>
    </row>
    <row r="659" spans="1:6" s="53" customFormat="1" x14ac:dyDescent="0.25">
      <c r="A659" s="55" t="s">
        <v>1176</v>
      </c>
      <c r="B659" s="56" t="s">
        <v>633</v>
      </c>
      <c r="C659" s="57" t="s">
        <v>235</v>
      </c>
      <c r="D659" s="168"/>
      <c r="E659" s="78">
        <v>64362.2</v>
      </c>
      <c r="F659" s="171"/>
    </row>
    <row r="660" spans="1:6" s="53" customFormat="1" x14ac:dyDescent="0.25">
      <c r="A660" s="55" t="s">
        <v>1177</v>
      </c>
      <c r="B660" s="56" t="s">
        <v>634</v>
      </c>
      <c r="C660" s="57" t="s">
        <v>235</v>
      </c>
      <c r="D660" s="168"/>
      <c r="E660" s="78">
        <v>89653.55</v>
      </c>
      <c r="F660" s="171"/>
    </row>
    <row r="661" spans="1:6" s="53" customFormat="1" x14ac:dyDescent="0.25">
      <c r="A661" s="55" t="s">
        <v>1178</v>
      </c>
      <c r="B661" s="56" t="s">
        <v>635</v>
      </c>
      <c r="C661" s="57" t="s">
        <v>235</v>
      </c>
      <c r="D661" s="168"/>
      <c r="E661" s="78">
        <v>139889.04999999999</v>
      </c>
      <c r="F661" s="171"/>
    </row>
    <row r="662" spans="1:6" s="53" customFormat="1" x14ac:dyDescent="0.25">
      <c r="A662" s="55" t="s">
        <v>1179</v>
      </c>
      <c r="B662" s="56" t="s">
        <v>636</v>
      </c>
      <c r="C662" s="57" t="s">
        <v>235</v>
      </c>
      <c r="D662" s="168"/>
      <c r="E662" s="78">
        <v>211260.35</v>
      </c>
      <c r="F662" s="171"/>
    </row>
    <row r="663" spans="1:6" s="53" customFormat="1" x14ac:dyDescent="0.25">
      <c r="A663" s="55" t="s">
        <v>1180</v>
      </c>
      <c r="B663" s="56" t="s">
        <v>637</v>
      </c>
      <c r="C663" s="57" t="s">
        <v>235</v>
      </c>
      <c r="D663" s="168"/>
      <c r="E663" s="78">
        <v>321225.09999999998</v>
      </c>
      <c r="F663" s="171"/>
    </row>
    <row r="664" spans="1:6" s="53" customFormat="1" x14ac:dyDescent="0.25">
      <c r="A664" s="55" t="s">
        <v>1181</v>
      </c>
      <c r="B664" s="56" t="s">
        <v>638</v>
      </c>
      <c r="C664" s="57" t="s">
        <v>235</v>
      </c>
      <c r="D664" s="168"/>
      <c r="E664" s="78">
        <v>434162.75</v>
      </c>
      <c r="F664" s="171"/>
    </row>
    <row r="665" spans="1:6" s="53" customFormat="1" x14ac:dyDescent="0.25">
      <c r="A665" s="55" t="s">
        <v>1182</v>
      </c>
      <c r="B665" s="56" t="s">
        <v>639</v>
      </c>
      <c r="C665" s="57" t="s">
        <v>235</v>
      </c>
      <c r="D665" s="168"/>
      <c r="E665" s="78">
        <v>582840.29999999993</v>
      </c>
      <c r="F665" s="171"/>
    </row>
    <row r="666" spans="1:6" s="53" customFormat="1" x14ac:dyDescent="0.25">
      <c r="A666" s="55" t="s">
        <v>1183</v>
      </c>
      <c r="B666" s="56" t="s">
        <v>640</v>
      </c>
      <c r="C666" s="57" t="s">
        <v>235</v>
      </c>
      <c r="D666" s="168"/>
      <c r="E666" s="78">
        <v>821420.95</v>
      </c>
      <c r="F666" s="171"/>
    </row>
    <row r="667" spans="1:6" s="53" customFormat="1" x14ac:dyDescent="0.25">
      <c r="A667" s="55" t="s">
        <v>1184</v>
      </c>
      <c r="B667" s="56" t="s">
        <v>641</v>
      </c>
      <c r="C667" s="57" t="s">
        <v>235</v>
      </c>
      <c r="D667" s="168"/>
      <c r="E667" s="78">
        <v>1129343.95</v>
      </c>
      <c r="F667" s="171"/>
    </row>
    <row r="668" spans="1:6" s="53" customFormat="1" x14ac:dyDescent="0.25">
      <c r="A668" s="55" t="s">
        <v>1185</v>
      </c>
      <c r="B668" s="56" t="s">
        <v>642</v>
      </c>
      <c r="C668" s="57" t="s">
        <v>235</v>
      </c>
      <c r="D668" s="168"/>
      <c r="E668" s="78">
        <v>1458055.55</v>
      </c>
      <c r="F668" s="171"/>
    </row>
    <row r="669" spans="1:6" s="53" customFormat="1" x14ac:dyDescent="0.25">
      <c r="A669" s="55" t="s">
        <v>1186</v>
      </c>
      <c r="B669" s="56" t="s">
        <v>643</v>
      </c>
      <c r="C669" s="57" t="s">
        <v>235</v>
      </c>
      <c r="D669" s="168"/>
      <c r="E669" s="78">
        <v>1747338.25</v>
      </c>
      <c r="F669" s="171"/>
    </row>
    <row r="670" spans="1:6" s="53" customFormat="1" x14ac:dyDescent="0.25">
      <c r="A670" s="55" t="s">
        <v>1187</v>
      </c>
      <c r="B670" s="56" t="s">
        <v>644</v>
      </c>
      <c r="C670" s="57" t="s">
        <v>235</v>
      </c>
      <c r="D670" s="168"/>
      <c r="E670" s="78">
        <v>2179244.1999999997</v>
      </c>
      <c r="F670" s="171"/>
    </row>
    <row r="671" spans="1:6" s="53" customFormat="1" x14ac:dyDescent="0.25">
      <c r="A671" s="55" t="s">
        <v>1188</v>
      </c>
      <c r="B671" s="56" t="s">
        <v>645</v>
      </c>
      <c r="C671" s="57" t="s">
        <v>235</v>
      </c>
      <c r="D671" s="169"/>
      <c r="E671" s="78">
        <v>2848298.6</v>
      </c>
      <c r="F671" s="171"/>
    </row>
    <row r="672" spans="1:6" s="53" customFormat="1" ht="24" customHeight="1" x14ac:dyDescent="0.25">
      <c r="A672" s="59">
        <v>44</v>
      </c>
      <c r="B672" s="158" t="s">
        <v>646</v>
      </c>
      <c r="C672" s="158"/>
      <c r="D672" s="158"/>
      <c r="E672" s="158"/>
      <c r="F672" s="171"/>
    </row>
    <row r="673" spans="1:6" s="53" customFormat="1" x14ac:dyDescent="0.25">
      <c r="A673" s="55" t="s">
        <v>1189</v>
      </c>
      <c r="B673" s="56" t="s">
        <v>647</v>
      </c>
      <c r="C673" s="57" t="s">
        <v>235</v>
      </c>
      <c r="D673" s="167" t="s">
        <v>1384</v>
      </c>
      <c r="E673" s="78">
        <v>30759.75</v>
      </c>
      <c r="F673" s="171"/>
    </row>
    <row r="674" spans="1:6" s="53" customFormat="1" x14ac:dyDescent="0.25">
      <c r="A674" s="55" t="s">
        <v>1190</v>
      </c>
      <c r="B674" s="56" t="s">
        <v>648</v>
      </c>
      <c r="C674" s="57" t="s">
        <v>235</v>
      </c>
      <c r="D674" s="168"/>
      <c r="E674" s="78">
        <v>39428.9</v>
      </c>
      <c r="F674" s="171"/>
    </row>
    <row r="675" spans="1:6" s="53" customFormat="1" x14ac:dyDescent="0.25">
      <c r="A675" s="55" t="s">
        <v>1191</v>
      </c>
      <c r="B675" s="56" t="s">
        <v>649</v>
      </c>
      <c r="C675" s="57" t="s">
        <v>235</v>
      </c>
      <c r="D675" s="168"/>
      <c r="E675" s="78">
        <v>56170.45</v>
      </c>
      <c r="F675" s="171"/>
    </row>
    <row r="676" spans="1:6" s="53" customFormat="1" x14ac:dyDescent="0.25">
      <c r="A676" s="55" t="s">
        <v>1192</v>
      </c>
      <c r="B676" s="56" t="s">
        <v>650</v>
      </c>
      <c r="C676" s="57" t="s">
        <v>235</v>
      </c>
      <c r="D676" s="168"/>
      <c r="E676" s="78">
        <v>82535.95</v>
      </c>
      <c r="F676" s="171"/>
    </row>
    <row r="677" spans="1:6" s="53" customFormat="1" x14ac:dyDescent="0.25">
      <c r="A677" s="55" t="s">
        <v>1193</v>
      </c>
      <c r="B677" s="56" t="s">
        <v>651</v>
      </c>
      <c r="C677" s="57" t="s">
        <v>235</v>
      </c>
      <c r="D677" s="168"/>
      <c r="E677" s="78">
        <v>116019.05</v>
      </c>
      <c r="F677" s="171"/>
    </row>
    <row r="678" spans="1:6" s="53" customFormat="1" x14ac:dyDescent="0.25">
      <c r="A678" s="55" t="s">
        <v>1194</v>
      </c>
      <c r="B678" s="56" t="s">
        <v>652</v>
      </c>
      <c r="C678" s="57" t="s">
        <v>235</v>
      </c>
      <c r="D678" s="168"/>
      <c r="E678" s="78">
        <v>182290.85</v>
      </c>
      <c r="F678" s="171"/>
    </row>
    <row r="679" spans="1:6" s="53" customFormat="1" x14ac:dyDescent="0.25">
      <c r="A679" s="55" t="s">
        <v>1195</v>
      </c>
      <c r="B679" s="56" t="s">
        <v>653</v>
      </c>
      <c r="C679" s="57" t="s">
        <v>235</v>
      </c>
      <c r="D679" s="168"/>
      <c r="E679" s="78">
        <v>274559.25</v>
      </c>
      <c r="F679" s="171"/>
    </row>
    <row r="680" spans="1:6" s="53" customFormat="1" x14ac:dyDescent="0.25">
      <c r="A680" s="55" t="s">
        <v>1196</v>
      </c>
      <c r="B680" s="56" t="s">
        <v>654</v>
      </c>
      <c r="C680" s="57" t="s">
        <v>235</v>
      </c>
      <c r="D680" s="168"/>
      <c r="E680" s="78">
        <v>429529.8</v>
      </c>
      <c r="F680" s="171"/>
    </row>
    <row r="681" spans="1:6" s="53" customFormat="1" x14ac:dyDescent="0.25">
      <c r="A681" s="55" t="s">
        <v>1197</v>
      </c>
      <c r="B681" s="56" t="s">
        <v>655</v>
      </c>
      <c r="C681" s="57" t="s">
        <v>235</v>
      </c>
      <c r="D681" s="168"/>
      <c r="E681" s="78">
        <v>581657.65</v>
      </c>
      <c r="F681" s="171"/>
    </row>
    <row r="682" spans="1:6" s="53" customFormat="1" x14ac:dyDescent="0.25">
      <c r="A682" s="55" t="s">
        <v>1198</v>
      </c>
      <c r="B682" s="56" t="s">
        <v>656</v>
      </c>
      <c r="C682" s="57" t="s">
        <v>235</v>
      </c>
      <c r="D682" s="168"/>
      <c r="E682" s="78">
        <v>768451.25</v>
      </c>
      <c r="F682" s="171"/>
    </row>
    <row r="683" spans="1:6" s="53" customFormat="1" x14ac:dyDescent="0.25">
      <c r="A683" s="55" t="s">
        <v>1199</v>
      </c>
      <c r="B683" s="56" t="s">
        <v>657</v>
      </c>
      <c r="C683" s="57" t="s">
        <v>235</v>
      </c>
      <c r="D683" s="168"/>
      <c r="E683" s="78">
        <v>1115683.8</v>
      </c>
      <c r="F683" s="171"/>
    </row>
    <row r="684" spans="1:6" s="53" customFormat="1" x14ac:dyDescent="0.25">
      <c r="A684" s="55" t="s">
        <v>1200</v>
      </c>
      <c r="B684" s="56" t="s">
        <v>658</v>
      </c>
      <c r="C684" s="57" t="s">
        <v>235</v>
      </c>
      <c r="D684" s="168"/>
      <c r="E684" s="78">
        <v>1495574.8499999999</v>
      </c>
      <c r="F684" s="171"/>
    </row>
    <row r="685" spans="1:6" s="53" customFormat="1" x14ac:dyDescent="0.25">
      <c r="A685" s="55" t="s">
        <v>1201</v>
      </c>
      <c r="B685" s="56" t="s">
        <v>659</v>
      </c>
      <c r="C685" s="57" t="s">
        <v>235</v>
      </c>
      <c r="D685" s="168"/>
      <c r="E685" s="78">
        <v>1944699.75</v>
      </c>
      <c r="F685" s="171"/>
    </row>
    <row r="686" spans="1:6" s="53" customFormat="1" x14ac:dyDescent="0.25">
      <c r="A686" s="55" t="s">
        <v>1202</v>
      </c>
      <c r="B686" s="56" t="s">
        <v>660</v>
      </c>
      <c r="C686" s="57" t="s">
        <v>235</v>
      </c>
      <c r="D686" s="168"/>
      <c r="E686" s="78">
        <v>2325903.65</v>
      </c>
      <c r="F686" s="171"/>
    </row>
    <row r="687" spans="1:6" s="53" customFormat="1" x14ac:dyDescent="0.25">
      <c r="A687" s="55" t="s">
        <v>1203</v>
      </c>
      <c r="B687" s="56" t="s">
        <v>661</v>
      </c>
      <c r="C687" s="57" t="s">
        <v>235</v>
      </c>
      <c r="D687" s="168"/>
      <c r="E687" s="78">
        <v>2897459.9499999997</v>
      </c>
      <c r="F687" s="171"/>
    </row>
    <row r="688" spans="1:6" s="53" customFormat="1" x14ac:dyDescent="0.25">
      <c r="A688" s="55" t="s">
        <v>1204</v>
      </c>
      <c r="B688" s="56" t="s">
        <v>662</v>
      </c>
      <c r="C688" s="57" t="s">
        <v>235</v>
      </c>
      <c r="D688" s="169"/>
      <c r="E688" s="78">
        <v>3792270.3</v>
      </c>
      <c r="F688" s="171"/>
    </row>
    <row r="689" spans="1:6" s="53" customFormat="1" ht="47.25" x14ac:dyDescent="0.25">
      <c r="A689" s="59">
        <v>45</v>
      </c>
      <c r="B689" s="67" t="s">
        <v>663</v>
      </c>
      <c r="C689" s="57"/>
      <c r="D689" s="69"/>
      <c r="E689" s="78"/>
      <c r="F689" s="171"/>
    </row>
    <row r="690" spans="1:6" s="53" customFormat="1" x14ac:dyDescent="0.25">
      <c r="A690" s="55" t="s">
        <v>1205</v>
      </c>
      <c r="B690" s="56" t="s">
        <v>664</v>
      </c>
      <c r="C690" s="57" t="s">
        <v>235</v>
      </c>
      <c r="D690" s="167" t="s">
        <v>1389</v>
      </c>
      <c r="E690" s="78">
        <v>11490.15</v>
      </c>
      <c r="F690" s="171"/>
    </row>
    <row r="691" spans="1:6" s="53" customFormat="1" x14ac:dyDescent="0.25">
      <c r="A691" s="55" t="s">
        <v>1206</v>
      </c>
      <c r="B691" s="56" t="s">
        <v>665</v>
      </c>
      <c r="C691" s="57" t="s">
        <v>235</v>
      </c>
      <c r="D691" s="168"/>
      <c r="E691" s="78">
        <v>17880.8</v>
      </c>
      <c r="F691" s="171"/>
    </row>
    <row r="692" spans="1:6" s="53" customFormat="1" x14ac:dyDescent="0.25">
      <c r="A692" s="55" t="s">
        <v>1207</v>
      </c>
      <c r="B692" s="56" t="s">
        <v>666</v>
      </c>
      <c r="C692" s="57" t="s">
        <v>235</v>
      </c>
      <c r="D692" s="168"/>
      <c r="E692" s="78">
        <v>26365.5</v>
      </c>
      <c r="F692" s="171"/>
    </row>
    <row r="693" spans="1:6" s="53" customFormat="1" x14ac:dyDescent="0.25">
      <c r="A693" s="55" t="s">
        <v>1208</v>
      </c>
      <c r="B693" s="56" t="s">
        <v>667</v>
      </c>
      <c r="C693" s="57" t="s">
        <v>235</v>
      </c>
      <c r="D693" s="168"/>
      <c r="E693" s="78">
        <v>36217.299999999996</v>
      </c>
      <c r="F693" s="171"/>
    </row>
    <row r="694" spans="1:6" s="53" customFormat="1" x14ac:dyDescent="0.25">
      <c r="A694" s="55" t="s">
        <v>1209</v>
      </c>
      <c r="B694" s="56" t="s">
        <v>668</v>
      </c>
      <c r="C694" s="57" t="s">
        <v>235</v>
      </c>
      <c r="D694" s="168"/>
      <c r="E694" s="78">
        <v>60206.65</v>
      </c>
      <c r="F694" s="171"/>
    </row>
    <row r="695" spans="1:6" s="53" customFormat="1" x14ac:dyDescent="0.25">
      <c r="A695" s="55" t="s">
        <v>1210</v>
      </c>
      <c r="B695" s="56" t="s">
        <v>669</v>
      </c>
      <c r="C695" s="57" t="s">
        <v>235</v>
      </c>
      <c r="D695" s="168"/>
      <c r="E695" s="78">
        <v>92149.05</v>
      </c>
      <c r="F695" s="171"/>
    </row>
    <row r="696" spans="1:6" s="53" customFormat="1" x14ac:dyDescent="0.25">
      <c r="A696" s="55" t="s">
        <v>1211</v>
      </c>
      <c r="B696" s="56" t="s">
        <v>670</v>
      </c>
      <c r="C696" s="57" t="s">
        <v>235</v>
      </c>
      <c r="D696" s="168"/>
      <c r="E696" s="78">
        <v>151650.44999999998</v>
      </c>
      <c r="F696" s="171"/>
    </row>
    <row r="697" spans="1:6" s="53" customFormat="1" x14ac:dyDescent="0.25">
      <c r="A697" s="55" t="s">
        <v>1212</v>
      </c>
      <c r="B697" s="56" t="s">
        <v>671</v>
      </c>
      <c r="C697" s="57" t="s">
        <v>235</v>
      </c>
      <c r="D697" s="168"/>
      <c r="E697" s="78">
        <v>241542.69999999998</v>
      </c>
      <c r="F697" s="171"/>
    </row>
    <row r="698" spans="1:6" s="53" customFormat="1" x14ac:dyDescent="0.25">
      <c r="A698" s="55" t="s">
        <v>1213</v>
      </c>
      <c r="B698" s="56" t="s">
        <v>672</v>
      </c>
      <c r="C698" s="57" t="s">
        <v>235</v>
      </c>
      <c r="D698" s="168"/>
      <c r="E698" s="78">
        <v>402578.39999999997</v>
      </c>
      <c r="F698" s="171"/>
    </row>
    <row r="699" spans="1:6" s="53" customFormat="1" x14ac:dyDescent="0.25">
      <c r="A699" s="55" t="s">
        <v>1214</v>
      </c>
      <c r="B699" s="56" t="s">
        <v>673</v>
      </c>
      <c r="C699" s="57" t="s">
        <v>235</v>
      </c>
      <c r="D699" s="168"/>
      <c r="E699" s="78">
        <v>781872.7</v>
      </c>
      <c r="F699" s="171"/>
    </row>
    <row r="700" spans="1:6" s="53" customFormat="1" x14ac:dyDescent="0.25">
      <c r="A700" s="55" t="s">
        <v>1215</v>
      </c>
      <c r="B700" s="56" t="s">
        <v>674</v>
      </c>
      <c r="C700" s="57" t="s">
        <v>235</v>
      </c>
      <c r="D700" s="168"/>
      <c r="E700" s="78">
        <v>1003104.2</v>
      </c>
      <c r="F700" s="171"/>
    </row>
    <row r="701" spans="1:6" s="53" customFormat="1" x14ac:dyDescent="0.25">
      <c r="A701" s="55" t="s">
        <v>1216</v>
      </c>
      <c r="B701" s="56" t="s">
        <v>675</v>
      </c>
      <c r="C701" s="57" t="s">
        <v>235</v>
      </c>
      <c r="D701" s="169"/>
      <c r="E701" s="78">
        <v>1277902.1499999999</v>
      </c>
      <c r="F701" s="171"/>
    </row>
    <row r="702" spans="1:6" s="53" customFormat="1" ht="47.25" x14ac:dyDescent="0.25">
      <c r="A702" s="59">
        <v>46</v>
      </c>
      <c r="B702" s="67" t="s">
        <v>676</v>
      </c>
      <c r="C702" s="57"/>
      <c r="D702" s="68"/>
      <c r="E702" s="78"/>
      <c r="F702" s="171"/>
    </row>
    <row r="703" spans="1:6" s="53" customFormat="1" x14ac:dyDescent="0.25">
      <c r="A703" s="55" t="s">
        <v>1217</v>
      </c>
      <c r="B703" s="56" t="s">
        <v>677</v>
      </c>
      <c r="C703" s="57" t="s">
        <v>235</v>
      </c>
      <c r="D703" s="167" t="s">
        <v>1389</v>
      </c>
      <c r="E703" s="78">
        <v>28383.599999999999</v>
      </c>
      <c r="F703" s="171"/>
    </row>
    <row r="704" spans="1:6" s="53" customFormat="1" x14ac:dyDescent="0.25">
      <c r="A704" s="55" t="s">
        <v>1218</v>
      </c>
      <c r="B704" s="56" t="s">
        <v>678</v>
      </c>
      <c r="C704" s="57" t="s">
        <v>235</v>
      </c>
      <c r="D704" s="168"/>
      <c r="E704" s="78">
        <v>42987.7</v>
      </c>
      <c r="F704" s="171"/>
    </row>
    <row r="705" spans="1:6" s="53" customFormat="1" x14ac:dyDescent="0.25">
      <c r="A705" s="55" t="s">
        <v>1219</v>
      </c>
      <c r="B705" s="56" t="s">
        <v>679</v>
      </c>
      <c r="C705" s="57" t="s">
        <v>235</v>
      </c>
      <c r="D705" s="168"/>
      <c r="E705" s="78">
        <v>61986.049999999996</v>
      </c>
      <c r="F705" s="171"/>
    </row>
    <row r="706" spans="1:6" s="53" customFormat="1" x14ac:dyDescent="0.25">
      <c r="A706" s="55" t="s">
        <v>1220</v>
      </c>
      <c r="B706" s="56" t="s">
        <v>680</v>
      </c>
      <c r="C706" s="57" t="s">
        <v>235</v>
      </c>
      <c r="D706" s="168"/>
      <c r="E706" s="78">
        <v>83241.2</v>
      </c>
      <c r="F706" s="171"/>
    </row>
    <row r="707" spans="1:6" s="53" customFormat="1" x14ac:dyDescent="0.25">
      <c r="A707" s="55" t="s">
        <v>1221</v>
      </c>
      <c r="B707" s="56" t="s">
        <v>681</v>
      </c>
      <c r="C707" s="57" t="s">
        <v>235</v>
      </c>
      <c r="D707" s="168"/>
      <c r="E707" s="78">
        <v>135375.44999999998</v>
      </c>
      <c r="F707" s="171"/>
    </row>
    <row r="708" spans="1:6" s="53" customFormat="1" x14ac:dyDescent="0.25">
      <c r="A708" s="55" t="s">
        <v>1222</v>
      </c>
      <c r="B708" s="56" t="s">
        <v>682</v>
      </c>
      <c r="C708" s="57" t="s">
        <v>235</v>
      </c>
      <c r="D708" s="168"/>
      <c r="E708" s="78">
        <v>204489.94999999998</v>
      </c>
      <c r="F708" s="171"/>
    </row>
    <row r="709" spans="1:6" s="53" customFormat="1" x14ac:dyDescent="0.25">
      <c r="A709" s="55" t="s">
        <v>1223</v>
      </c>
      <c r="B709" s="56" t="s">
        <v>683</v>
      </c>
      <c r="C709" s="57" t="s">
        <v>235</v>
      </c>
      <c r="D709" s="168"/>
      <c r="E709" s="78">
        <v>326574.14999999997</v>
      </c>
      <c r="F709" s="171"/>
    </row>
    <row r="710" spans="1:6" s="53" customFormat="1" x14ac:dyDescent="0.25">
      <c r="A710" s="55" t="s">
        <v>1224</v>
      </c>
      <c r="B710" s="56" t="s">
        <v>684</v>
      </c>
      <c r="C710" s="57" t="s">
        <v>235</v>
      </c>
      <c r="D710" s="168"/>
      <c r="E710" s="78">
        <v>513725.8</v>
      </c>
      <c r="F710" s="171"/>
    </row>
    <row r="711" spans="1:6" s="53" customFormat="1" x14ac:dyDescent="0.25">
      <c r="A711" s="55" t="s">
        <v>1225</v>
      </c>
      <c r="B711" s="56" t="s">
        <v>685</v>
      </c>
      <c r="C711" s="57" t="s">
        <v>235</v>
      </c>
      <c r="D711" s="168"/>
      <c r="E711" s="78">
        <v>848253</v>
      </c>
      <c r="F711" s="171"/>
    </row>
    <row r="712" spans="1:6" s="53" customFormat="1" x14ac:dyDescent="0.25">
      <c r="A712" s="55" t="s">
        <v>1226</v>
      </c>
      <c r="B712" s="56" t="s">
        <v>686</v>
      </c>
      <c r="C712" s="57" t="s">
        <v>235</v>
      </c>
      <c r="D712" s="168"/>
      <c r="E712" s="78">
        <v>1639033.55</v>
      </c>
      <c r="F712" s="171"/>
    </row>
    <row r="713" spans="1:6" s="53" customFormat="1" x14ac:dyDescent="0.25">
      <c r="A713" s="55" t="s">
        <v>1227</v>
      </c>
      <c r="B713" s="56" t="s">
        <v>687</v>
      </c>
      <c r="C713" s="57" t="s">
        <v>235</v>
      </c>
      <c r="D713" s="169"/>
      <c r="E713" s="78">
        <v>2097652.1999999997</v>
      </c>
      <c r="F713" s="171"/>
    </row>
    <row r="714" spans="1:6" s="53" customFormat="1" ht="24" customHeight="1" x14ac:dyDescent="0.25">
      <c r="A714" s="59">
        <v>47</v>
      </c>
      <c r="B714" s="158" t="s">
        <v>688</v>
      </c>
      <c r="C714" s="158"/>
      <c r="D714" s="158"/>
      <c r="E714" s="158"/>
      <c r="F714" s="171"/>
    </row>
    <row r="715" spans="1:6" s="53" customFormat="1" x14ac:dyDescent="0.25">
      <c r="A715" s="55" t="s">
        <v>1228</v>
      </c>
      <c r="B715" s="56" t="s">
        <v>689</v>
      </c>
      <c r="C715" s="57" t="s">
        <v>235</v>
      </c>
      <c r="D715" s="167" t="s">
        <v>1389</v>
      </c>
      <c r="E715" s="78">
        <v>37291.449999999997</v>
      </c>
      <c r="F715" s="171"/>
    </row>
    <row r="716" spans="1:6" s="53" customFormat="1" x14ac:dyDescent="0.25">
      <c r="A716" s="55" t="s">
        <v>1229</v>
      </c>
      <c r="B716" s="56" t="s">
        <v>690</v>
      </c>
      <c r="C716" s="57" t="s">
        <v>235</v>
      </c>
      <c r="D716" s="168"/>
      <c r="E716" s="78">
        <v>57949.85</v>
      </c>
      <c r="F716" s="171"/>
    </row>
    <row r="717" spans="1:6" s="53" customFormat="1" x14ac:dyDescent="0.25">
      <c r="A717" s="55" t="s">
        <v>1230</v>
      </c>
      <c r="B717" s="56" t="s">
        <v>691</v>
      </c>
      <c r="C717" s="57" t="s">
        <v>235</v>
      </c>
      <c r="D717" s="168"/>
      <c r="E717" s="78">
        <v>84673.4</v>
      </c>
      <c r="F717" s="171"/>
    </row>
    <row r="718" spans="1:6" s="53" customFormat="1" x14ac:dyDescent="0.25">
      <c r="A718" s="55" t="s">
        <v>1231</v>
      </c>
      <c r="B718" s="56" t="s">
        <v>692</v>
      </c>
      <c r="C718" s="57" t="s">
        <v>235</v>
      </c>
      <c r="D718" s="168"/>
      <c r="E718" s="78">
        <v>115313.8</v>
      </c>
      <c r="F718" s="171"/>
    </row>
    <row r="719" spans="1:6" s="53" customFormat="1" x14ac:dyDescent="0.25">
      <c r="A719" s="55" t="s">
        <v>1232</v>
      </c>
      <c r="B719" s="56" t="s">
        <v>693</v>
      </c>
      <c r="C719" s="57" t="s">
        <v>235</v>
      </c>
      <c r="D719" s="168"/>
      <c r="E719" s="78">
        <v>189408.44999999998</v>
      </c>
      <c r="F719" s="171"/>
    </row>
    <row r="720" spans="1:6" s="53" customFormat="1" x14ac:dyDescent="0.25">
      <c r="A720" s="55" t="s">
        <v>1233</v>
      </c>
      <c r="B720" s="56" t="s">
        <v>694</v>
      </c>
      <c r="C720" s="57" t="s">
        <v>235</v>
      </c>
      <c r="D720" s="168"/>
      <c r="E720" s="78">
        <v>291062.09999999998</v>
      </c>
      <c r="F720" s="171"/>
    </row>
    <row r="721" spans="1:6" s="53" customFormat="1" x14ac:dyDescent="0.25">
      <c r="A721" s="55" t="s">
        <v>1234</v>
      </c>
      <c r="B721" s="56" t="s">
        <v>695</v>
      </c>
      <c r="C721" s="57" t="s">
        <v>235</v>
      </c>
      <c r="D721" s="168"/>
      <c r="E721" s="78">
        <v>471573.55</v>
      </c>
      <c r="F721" s="171"/>
    </row>
    <row r="722" spans="1:6" s="53" customFormat="1" x14ac:dyDescent="0.25">
      <c r="A722" s="55" t="s">
        <v>1235</v>
      </c>
      <c r="B722" s="56" t="s">
        <v>696</v>
      </c>
      <c r="C722" s="57" t="s">
        <v>235</v>
      </c>
      <c r="D722" s="168"/>
      <c r="E722" s="78">
        <v>746718.7</v>
      </c>
      <c r="F722" s="171"/>
    </row>
    <row r="723" spans="1:6" s="53" customFormat="1" x14ac:dyDescent="0.25">
      <c r="A723" s="55" t="s">
        <v>1236</v>
      </c>
      <c r="B723" s="56" t="s">
        <v>697</v>
      </c>
      <c r="C723" s="57" t="s">
        <v>235</v>
      </c>
      <c r="D723" s="168"/>
      <c r="E723" s="78">
        <v>1246795.2</v>
      </c>
      <c r="F723" s="171"/>
    </row>
    <row r="724" spans="1:6" s="53" customFormat="1" x14ac:dyDescent="0.25">
      <c r="A724" s="55" t="s">
        <v>1237</v>
      </c>
      <c r="B724" s="56" t="s">
        <v>698</v>
      </c>
      <c r="C724" s="57" t="s">
        <v>235</v>
      </c>
      <c r="D724" s="168"/>
      <c r="E724" s="78">
        <v>2409622.25</v>
      </c>
      <c r="F724" s="171"/>
    </row>
    <row r="725" spans="1:6" s="53" customFormat="1" x14ac:dyDescent="0.25">
      <c r="A725" s="55" t="s">
        <v>1238</v>
      </c>
      <c r="B725" s="56" t="s">
        <v>699</v>
      </c>
      <c r="C725" s="57" t="s">
        <v>235</v>
      </c>
      <c r="D725" s="169"/>
      <c r="E725" s="78">
        <v>3089005.85</v>
      </c>
      <c r="F725" s="171"/>
    </row>
    <row r="726" spans="1:6" s="53" customFormat="1" ht="24" customHeight="1" x14ac:dyDescent="0.25">
      <c r="A726" s="59">
        <v>48</v>
      </c>
      <c r="B726" s="158" t="s">
        <v>700</v>
      </c>
      <c r="C726" s="158"/>
      <c r="D726" s="158"/>
      <c r="E726" s="158"/>
      <c r="F726" s="171"/>
    </row>
    <row r="727" spans="1:6" s="53" customFormat="1" x14ac:dyDescent="0.25">
      <c r="A727" s="55" t="s">
        <v>1240</v>
      </c>
      <c r="B727" s="56" t="s">
        <v>701</v>
      </c>
      <c r="C727" s="57" t="s">
        <v>235</v>
      </c>
      <c r="D727" s="167" t="s">
        <v>1389</v>
      </c>
      <c r="E727" s="78">
        <v>47262.6</v>
      </c>
      <c r="F727" s="171"/>
    </row>
    <row r="728" spans="1:6" s="53" customFormat="1" x14ac:dyDescent="0.25">
      <c r="A728" s="55" t="s">
        <v>1239</v>
      </c>
      <c r="B728" s="56" t="s">
        <v>702</v>
      </c>
      <c r="C728" s="57" t="s">
        <v>235</v>
      </c>
      <c r="D728" s="168"/>
      <c r="E728" s="78">
        <v>73747.45</v>
      </c>
      <c r="F728" s="171"/>
    </row>
    <row r="729" spans="1:6" s="53" customFormat="1" x14ac:dyDescent="0.25">
      <c r="A729" s="55" t="s">
        <v>1241</v>
      </c>
      <c r="B729" s="56" t="s">
        <v>703</v>
      </c>
      <c r="C729" s="57" t="s">
        <v>235</v>
      </c>
      <c r="D729" s="168"/>
      <c r="E729" s="78">
        <v>109368</v>
      </c>
      <c r="F729" s="171"/>
    </row>
    <row r="730" spans="1:6" s="53" customFormat="1" x14ac:dyDescent="0.25">
      <c r="A730" s="55" t="s">
        <v>1242</v>
      </c>
      <c r="B730" s="56" t="s">
        <v>704</v>
      </c>
      <c r="C730" s="57" t="s">
        <v>235</v>
      </c>
      <c r="D730" s="168"/>
      <c r="E730" s="78">
        <v>149632.35</v>
      </c>
      <c r="F730" s="171"/>
    </row>
    <row r="731" spans="1:6" s="53" customFormat="1" x14ac:dyDescent="0.25">
      <c r="A731" s="55" t="s">
        <v>1243</v>
      </c>
      <c r="B731" s="56" t="s">
        <v>705</v>
      </c>
      <c r="C731" s="57" t="s">
        <v>235</v>
      </c>
      <c r="D731" s="168"/>
      <c r="E731" s="78">
        <v>249029.19999999998</v>
      </c>
      <c r="F731" s="171"/>
    </row>
    <row r="732" spans="1:6" s="53" customFormat="1" x14ac:dyDescent="0.25">
      <c r="A732" s="55" t="s">
        <v>1244</v>
      </c>
      <c r="B732" s="56" t="s">
        <v>706</v>
      </c>
      <c r="C732" s="57" t="s">
        <v>235</v>
      </c>
      <c r="D732" s="168"/>
      <c r="E732" s="78">
        <v>381431.75</v>
      </c>
      <c r="F732" s="171"/>
    </row>
    <row r="733" spans="1:6" s="53" customFormat="1" x14ac:dyDescent="0.25">
      <c r="A733" s="55" t="s">
        <v>1245</v>
      </c>
      <c r="B733" s="56" t="s">
        <v>707</v>
      </c>
      <c r="C733" s="57" t="s">
        <v>235</v>
      </c>
      <c r="D733" s="168"/>
      <c r="E733" s="78">
        <v>620489.79999999993</v>
      </c>
      <c r="F733" s="171"/>
    </row>
    <row r="734" spans="1:6" s="53" customFormat="1" x14ac:dyDescent="0.25">
      <c r="A734" s="55" t="s">
        <v>1246</v>
      </c>
      <c r="B734" s="56" t="s">
        <v>708</v>
      </c>
      <c r="C734" s="57" t="s">
        <v>235</v>
      </c>
      <c r="D734" s="168"/>
      <c r="E734" s="78">
        <v>987198.1</v>
      </c>
      <c r="F734" s="171"/>
    </row>
    <row r="735" spans="1:6" s="53" customFormat="1" x14ac:dyDescent="0.25">
      <c r="A735" s="55" t="s">
        <v>1247</v>
      </c>
      <c r="B735" s="56" t="s">
        <v>709</v>
      </c>
      <c r="C735" s="57" t="s">
        <v>235</v>
      </c>
      <c r="D735" s="168"/>
      <c r="E735" s="78">
        <v>1653398.95</v>
      </c>
      <c r="F735" s="171"/>
    </row>
    <row r="736" spans="1:6" s="53" customFormat="1" x14ac:dyDescent="0.25">
      <c r="A736" s="55" t="s">
        <v>1248</v>
      </c>
      <c r="B736" s="56" t="s">
        <v>710</v>
      </c>
      <c r="C736" s="57" t="s">
        <v>235</v>
      </c>
      <c r="D736" s="168"/>
      <c r="E736" s="78">
        <v>3204080.9499999997</v>
      </c>
      <c r="F736" s="171"/>
    </row>
    <row r="737" spans="1:6" s="53" customFormat="1" x14ac:dyDescent="0.25">
      <c r="A737" s="55" t="s">
        <v>1249</v>
      </c>
      <c r="B737" s="56" t="s">
        <v>711</v>
      </c>
      <c r="C737" s="57" t="s">
        <v>235</v>
      </c>
      <c r="D737" s="169"/>
      <c r="E737" s="78">
        <v>4115394.15</v>
      </c>
      <c r="F737" s="171"/>
    </row>
    <row r="738" spans="1:6" s="53" customFormat="1" ht="33" customHeight="1" x14ac:dyDescent="0.25">
      <c r="A738" s="59">
        <v>49</v>
      </c>
      <c r="B738" s="158" t="s">
        <v>712</v>
      </c>
      <c r="C738" s="158"/>
      <c r="D738" s="158"/>
      <c r="E738" s="158"/>
      <c r="F738" s="171"/>
    </row>
    <row r="739" spans="1:6" s="53" customFormat="1" x14ac:dyDescent="0.25">
      <c r="A739" s="55" t="s">
        <v>1250</v>
      </c>
      <c r="B739" s="56" t="s">
        <v>713</v>
      </c>
      <c r="C739" s="57" t="s">
        <v>235</v>
      </c>
      <c r="D739" s="167" t="s">
        <v>1384</v>
      </c>
      <c r="E739" s="78">
        <v>51342.2</v>
      </c>
      <c r="F739" s="171"/>
    </row>
    <row r="740" spans="1:6" s="53" customFormat="1" x14ac:dyDescent="0.25">
      <c r="A740" s="55" t="s">
        <v>1251</v>
      </c>
      <c r="B740" s="56" t="s">
        <v>714</v>
      </c>
      <c r="C740" s="57" t="s">
        <v>235</v>
      </c>
      <c r="D740" s="168"/>
      <c r="E740" s="78">
        <v>76601</v>
      </c>
      <c r="F740" s="171"/>
    </row>
    <row r="741" spans="1:6" s="53" customFormat="1" x14ac:dyDescent="0.25">
      <c r="A741" s="55" t="s">
        <v>1252</v>
      </c>
      <c r="B741" s="58" t="s">
        <v>715</v>
      </c>
      <c r="C741" s="57" t="s">
        <v>235</v>
      </c>
      <c r="D741" s="168"/>
      <c r="E741" s="78">
        <v>108185.34999999999</v>
      </c>
      <c r="F741" s="171"/>
    </row>
    <row r="742" spans="1:6" s="53" customFormat="1" x14ac:dyDescent="0.25">
      <c r="A742" s="55" t="s">
        <v>1253</v>
      </c>
      <c r="B742" s="56" t="s">
        <v>716</v>
      </c>
      <c r="C742" s="57" t="s">
        <v>235</v>
      </c>
      <c r="D742" s="168"/>
      <c r="E742" s="78">
        <v>166015.85</v>
      </c>
      <c r="F742" s="171"/>
    </row>
    <row r="743" spans="1:6" s="53" customFormat="1" x14ac:dyDescent="0.25">
      <c r="A743" s="55" t="s">
        <v>1254</v>
      </c>
      <c r="B743" s="56" t="s">
        <v>717</v>
      </c>
      <c r="C743" s="57" t="s">
        <v>235</v>
      </c>
      <c r="D743" s="168"/>
      <c r="E743" s="78">
        <v>257220.94999999998</v>
      </c>
      <c r="F743" s="171"/>
    </row>
    <row r="744" spans="1:6" s="53" customFormat="1" x14ac:dyDescent="0.25">
      <c r="A744" s="55" t="s">
        <v>1255</v>
      </c>
      <c r="B744" s="56" t="s">
        <v>718</v>
      </c>
      <c r="C744" s="57" t="s">
        <v>235</v>
      </c>
      <c r="D744" s="168"/>
      <c r="E744" s="78">
        <v>382983.3</v>
      </c>
      <c r="F744" s="171"/>
    </row>
    <row r="745" spans="1:6" s="53" customFormat="1" x14ac:dyDescent="0.25">
      <c r="A745" s="55" t="s">
        <v>1256</v>
      </c>
      <c r="B745" s="56" t="s">
        <v>719</v>
      </c>
      <c r="C745" s="57" t="s">
        <v>235</v>
      </c>
      <c r="D745" s="168"/>
      <c r="E745" s="78">
        <v>494727.45</v>
      </c>
      <c r="F745" s="171"/>
    </row>
    <row r="746" spans="1:6" s="53" customFormat="1" x14ac:dyDescent="0.25">
      <c r="A746" s="55" t="s">
        <v>1257</v>
      </c>
      <c r="B746" s="56" t="s">
        <v>720</v>
      </c>
      <c r="C746" s="57" t="s">
        <v>235</v>
      </c>
      <c r="D746" s="168"/>
      <c r="E746" s="78">
        <v>531541.5</v>
      </c>
      <c r="F746" s="171"/>
    </row>
    <row r="747" spans="1:6" s="53" customFormat="1" x14ac:dyDescent="0.25">
      <c r="A747" s="55" t="s">
        <v>1258</v>
      </c>
      <c r="B747" s="56" t="s">
        <v>721</v>
      </c>
      <c r="C747" s="57" t="s">
        <v>235</v>
      </c>
      <c r="D747" s="168"/>
      <c r="E747" s="78">
        <v>683539.15</v>
      </c>
      <c r="F747" s="171"/>
    </row>
    <row r="748" spans="1:6" s="53" customFormat="1" x14ac:dyDescent="0.25">
      <c r="A748" s="55" t="s">
        <v>1259</v>
      </c>
      <c r="B748" s="56" t="s">
        <v>722</v>
      </c>
      <c r="C748" s="57" t="s">
        <v>235</v>
      </c>
      <c r="D748" s="168"/>
      <c r="E748" s="78">
        <v>720353.2</v>
      </c>
      <c r="F748" s="171"/>
    </row>
    <row r="749" spans="1:6" s="53" customFormat="1" x14ac:dyDescent="0.25">
      <c r="A749" s="55" t="s">
        <v>1260</v>
      </c>
      <c r="B749" s="56" t="s">
        <v>723</v>
      </c>
      <c r="C749" s="57" t="s">
        <v>235</v>
      </c>
      <c r="D749" s="168"/>
      <c r="E749" s="78">
        <v>959411.25</v>
      </c>
      <c r="F749" s="171"/>
    </row>
    <row r="750" spans="1:6" s="53" customFormat="1" x14ac:dyDescent="0.25">
      <c r="A750" s="55" t="s">
        <v>1261</v>
      </c>
      <c r="B750" s="56" t="s">
        <v>724</v>
      </c>
      <c r="C750" s="57" t="s">
        <v>235</v>
      </c>
      <c r="D750" s="168"/>
      <c r="E750" s="78">
        <v>1007856.5</v>
      </c>
      <c r="F750" s="171"/>
    </row>
    <row r="751" spans="1:6" s="53" customFormat="1" x14ac:dyDescent="0.25">
      <c r="A751" s="55" t="s">
        <v>1262</v>
      </c>
      <c r="B751" s="56" t="s">
        <v>725</v>
      </c>
      <c r="C751" s="57" t="s">
        <v>235</v>
      </c>
      <c r="D751" s="168"/>
      <c r="E751" s="78">
        <v>1316614.95</v>
      </c>
      <c r="F751" s="171"/>
    </row>
    <row r="752" spans="1:6" s="53" customFormat="1" x14ac:dyDescent="0.25">
      <c r="A752" s="55" t="s">
        <v>1263</v>
      </c>
      <c r="B752" s="56" t="s">
        <v>726</v>
      </c>
      <c r="C752" s="57" t="s">
        <v>235</v>
      </c>
      <c r="D752" s="168"/>
      <c r="E752" s="78">
        <v>1396058.65</v>
      </c>
      <c r="F752" s="171"/>
    </row>
    <row r="753" spans="1:6" s="53" customFormat="1" x14ac:dyDescent="0.25">
      <c r="A753" s="55" t="s">
        <v>1264</v>
      </c>
      <c r="B753" s="56" t="s">
        <v>727</v>
      </c>
      <c r="C753" s="57" t="s">
        <v>235</v>
      </c>
      <c r="D753" s="168"/>
      <c r="E753" s="78">
        <v>1739255</v>
      </c>
      <c r="F753" s="171"/>
    </row>
    <row r="754" spans="1:6" s="53" customFormat="1" x14ac:dyDescent="0.25">
      <c r="A754" s="55" t="s">
        <v>1265</v>
      </c>
      <c r="B754" s="56" t="s">
        <v>728</v>
      </c>
      <c r="C754" s="57" t="s">
        <v>235</v>
      </c>
      <c r="D754" s="168"/>
      <c r="E754" s="78">
        <v>1848872.55</v>
      </c>
      <c r="F754" s="171"/>
    </row>
    <row r="755" spans="1:6" s="53" customFormat="1" x14ac:dyDescent="0.25">
      <c r="A755" s="55" t="s">
        <v>1266</v>
      </c>
      <c r="B755" s="56" t="s">
        <v>729</v>
      </c>
      <c r="C755" s="57" t="s">
        <v>235</v>
      </c>
      <c r="D755" s="168"/>
      <c r="E755" s="78">
        <v>2079131.25</v>
      </c>
      <c r="F755" s="171"/>
    </row>
    <row r="756" spans="1:6" s="53" customFormat="1" x14ac:dyDescent="0.25">
      <c r="A756" s="55" t="s">
        <v>1267</v>
      </c>
      <c r="B756" s="56" t="s">
        <v>730</v>
      </c>
      <c r="C756" s="57" t="s">
        <v>235</v>
      </c>
      <c r="D756" s="168"/>
      <c r="E756" s="78">
        <v>2182683.65</v>
      </c>
      <c r="F756" s="171"/>
    </row>
    <row r="757" spans="1:6" s="53" customFormat="1" x14ac:dyDescent="0.25">
      <c r="A757" s="55" t="s">
        <v>1268</v>
      </c>
      <c r="B757" s="56" t="s">
        <v>731</v>
      </c>
      <c r="C757" s="57" t="s">
        <v>235</v>
      </c>
      <c r="D757" s="168"/>
      <c r="E757" s="78">
        <v>2553905.5499999998</v>
      </c>
      <c r="F757" s="171"/>
    </row>
    <row r="758" spans="1:6" s="53" customFormat="1" x14ac:dyDescent="0.25">
      <c r="A758" s="55" t="s">
        <v>1269</v>
      </c>
      <c r="B758" s="56" t="s">
        <v>732</v>
      </c>
      <c r="C758" s="57" t="s">
        <v>235</v>
      </c>
      <c r="D758" s="168"/>
      <c r="E758" s="78">
        <v>2726691.8</v>
      </c>
      <c r="F758" s="171"/>
    </row>
    <row r="759" spans="1:6" s="53" customFormat="1" x14ac:dyDescent="0.25">
      <c r="A759" s="55" t="s">
        <v>1270</v>
      </c>
      <c r="B759" s="56" t="s">
        <v>733</v>
      </c>
      <c r="C759" s="57" t="s">
        <v>235</v>
      </c>
      <c r="D759" s="168"/>
      <c r="E759" s="78">
        <v>3425670.5</v>
      </c>
      <c r="F759" s="171"/>
    </row>
    <row r="760" spans="1:6" s="53" customFormat="1" x14ac:dyDescent="0.25">
      <c r="A760" s="55" t="s">
        <v>1271</v>
      </c>
      <c r="B760" s="56" t="s">
        <v>734</v>
      </c>
      <c r="C760" s="57" t="s">
        <v>235</v>
      </c>
      <c r="D760" s="168"/>
      <c r="E760" s="78">
        <v>3535873.9499999997</v>
      </c>
      <c r="F760" s="171"/>
    </row>
    <row r="761" spans="1:6" s="53" customFormat="1" x14ac:dyDescent="0.25">
      <c r="A761" s="55" t="s">
        <v>1272</v>
      </c>
      <c r="B761" s="56" t="s">
        <v>735</v>
      </c>
      <c r="C761" s="57" t="s">
        <v>235</v>
      </c>
      <c r="D761" s="169"/>
      <c r="E761" s="78">
        <v>3684670.85</v>
      </c>
      <c r="F761" s="171"/>
    </row>
    <row r="762" spans="1:6" s="53" customFormat="1" ht="36" customHeight="1" x14ac:dyDescent="0.25">
      <c r="A762" s="59">
        <v>50</v>
      </c>
      <c r="B762" s="158" t="s">
        <v>736</v>
      </c>
      <c r="C762" s="158"/>
      <c r="D762" s="158"/>
      <c r="E762" s="158"/>
      <c r="F762" s="171"/>
    </row>
    <row r="763" spans="1:6" s="53" customFormat="1" x14ac:dyDescent="0.25">
      <c r="A763" s="55" t="s">
        <v>1273</v>
      </c>
      <c r="B763" s="56" t="s">
        <v>737</v>
      </c>
      <c r="C763" s="57" t="s">
        <v>235</v>
      </c>
      <c r="D763" s="167" t="s">
        <v>1384</v>
      </c>
      <c r="E763" s="78">
        <v>139541.85</v>
      </c>
      <c r="F763" s="171"/>
    </row>
    <row r="764" spans="1:6" s="53" customFormat="1" x14ac:dyDescent="0.25">
      <c r="A764" s="55" t="s">
        <v>1274</v>
      </c>
      <c r="B764" s="56" t="s">
        <v>738</v>
      </c>
      <c r="C764" s="57" t="s">
        <v>235</v>
      </c>
      <c r="D764" s="168"/>
      <c r="E764" s="78">
        <v>178721.19999999998</v>
      </c>
      <c r="F764" s="171"/>
    </row>
    <row r="765" spans="1:6" s="53" customFormat="1" x14ac:dyDescent="0.25">
      <c r="A765" s="55" t="s">
        <v>1275</v>
      </c>
      <c r="B765" s="56" t="s">
        <v>739</v>
      </c>
      <c r="C765" s="57" t="s">
        <v>235</v>
      </c>
      <c r="D765" s="168"/>
      <c r="E765" s="78">
        <v>232515.5</v>
      </c>
      <c r="F765" s="171"/>
    </row>
    <row r="766" spans="1:6" s="53" customFormat="1" x14ac:dyDescent="0.25">
      <c r="A766" s="55" t="s">
        <v>1276</v>
      </c>
      <c r="B766" s="56" t="s">
        <v>740</v>
      </c>
      <c r="C766" s="57" t="s">
        <v>235</v>
      </c>
      <c r="D766" s="168"/>
      <c r="E766" s="78">
        <v>310895.89999999997</v>
      </c>
      <c r="F766" s="171"/>
    </row>
    <row r="767" spans="1:6" s="53" customFormat="1" x14ac:dyDescent="0.25">
      <c r="A767" s="55" t="s">
        <v>1277</v>
      </c>
      <c r="B767" s="56" t="s">
        <v>741</v>
      </c>
      <c r="C767" s="57" t="s">
        <v>235</v>
      </c>
      <c r="D767" s="168"/>
      <c r="E767" s="78">
        <v>416824.45</v>
      </c>
      <c r="F767" s="171"/>
    </row>
    <row r="768" spans="1:6" s="53" customFormat="1" x14ac:dyDescent="0.25">
      <c r="A768" s="55" t="s">
        <v>1278</v>
      </c>
      <c r="B768" s="56" t="s">
        <v>742</v>
      </c>
      <c r="C768" s="57" t="s">
        <v>235</v>
      </c>
      <c r="D768" s="168"/>
      <c r="E768" s="78">
        <v>531183.44999999995</v>
      </c>
      <c r="F768" s="171"/>
    </row>
    <row r="769" spans="1:6" s="53" customFormat="1" x14ac:dyDescent="0.25">
      <c r="A769" s="55" t="s">
        <v>1279</v>
      </c>
      <c r="B769" s="56" t="s">
        <v>743</v>
      </c>
      <c r="C769" s="57" t="s">
        <v>235</v>
      </c>
      <c r="D769" s="168"/>
      <c r="E769" s="78">
        <v>630460.94999999995</v>
      </c>
      <c r="F769" s="171"/>
    </row>
    <row r="770" spans="1:6" s="53" customFormat="1" x14ac:dyDescent="0.25">
      <c r="A770" s="55" t="s">
        <v>1280</v>
      </c>
      <c r="B770" s="56" t="s">
        <v>744</v>
      </c>
      <c r="C770" s="57" t="s">
        <v>235</v>
      </c>
      <c r="D770" s="168"/>
      <c r="E770" s="78">
        <v>776176.45</v>
      </c>
      <c r="F770" s="171"/>
    </row>
    <row r="771" spans="1:6" s="53" customFormat="1" x14ac:dyDescent="0.25">
      <c r="A771" s="55" t="s">
        <v>1281</v>
      </c>
      <c r="B771" s="56" t="s">
        <v>745</v>
      </c>
      <c r="C771" s="57" t="s">
        <v>235</v>
      </c>
      <c r="D771" s="168"/>
      <c r="E771" s="78">
        <v>1002757</v>
      </c>
      <c r="F771" s="171"/>
    </row>
    <row r="772" spans="1:6" s="53" customFormat="1" x14ac:dyDescent="0.25">
      <c r="A772" s="55" t="s">
        <v>1282</v>
      </c>
      <c r="B772" s="56" t="s">
        <v>746</v>
      </c>
      <c r="C772" s="57" t="s">
        <v>235</v>
      </c>
      <c r="D772" s="168"/>
      <c r="E772" s="78">
        <v>1247619.8</v>
      </c>
      <c r="F772" s="171"/>
    </row>
    <row r="773" spans="1:6" s="53" customFormat="1" x14ac:dyDescent="0.25">
      <c r="A773" s="55" t="s">
        <v>1283</v>
      </c>
      <c r="B773" s="56" t="s">
        <v>747</v>
      </c>
      <c r="C773" s="57" t="s">
        <v>235</v>
      </c>
      <c r="D773" s="169"/>
      <c r="E773" s="78">
        <v>1580009.55</v>
      </c>
      <c r="F773" s="171"/>
    </row>
    <row r="774" spans="1:6" s="53" customFormat="1" ht="36" customHeight="1" x14ac:dyDescent="0.25">
      <c r="A774" s="59">
        <v>51</v>
      </c>
      <c r="B774" s="158" t="s">
        <v>748</v>
      </c>
      <c r="C774" s="158"/>
      <c r="D774" s="158"/>
      <c r="E774" s="158"/>
      <c r="F774" s="171"/>
    </row>
    <row r="775" spans="1:6" s="53" customFormat="1" x14ac:dyDescent="0.25">
      <c r="A775" s="55" t="s">
        <v>1284</v>
      </c>
      <c r="B775" s="56" t="s">
        <v>749</v>
      </c>
      <c r="C775" s="57" t="s">
        <v>235</v>
      </c>
      <c r="D775" s="159" t="s">
        <v>1384</v>
      </c>
      <c r="E775" s="78">
        <v>68995.149999999994</v>
      </c>
      <c r="F775" s="171"/>
    </row>
    <row r="776" spans="1:6" s="53" customFormat="1" x14ac:dyDescent="0.25">
      <c r="A776" s="55" t="s">
        <v>1285</v>
      </c>
      <c r="B776" s="56" t="s">
        <v>750</v>
      </c>
      <c r="C776" s="57" t="s">
        <v>235</v>
      </c>
      <c r="D776" s="160"/>
      <c r="E776" s="78">
        <v>88948.3</v>
      </c>
      <c r="F776" s="171"/>
    </row>
    <row r="777" spans="1:6" s="53" customFormat="1" x14ac:dyDescent="0.25">
      <c r="A777" s="55" t="s">
        <v>1286</v>
      </c>
      <c r="B777" s="56" t="s">
        <v>751</v>
      </c>
      <c r="C777" s="57" t="s">
        <v>235</v>
      </c>
      <c r="D777" s="160"/>
      <c r="E777" s="78">
        <v>122431.4</v>
      </c>
      <c r="F777" s="171"/>
    </row>
    <row r="778" spans="1:6" s="53" customFormat="1" x14ac:dyDescent="0.25">
      <c r="A778" s="55" t="s">
        <v>1287</v>
      </c>
      <c r="B778" s="58" t="s">
        <v>752</v>
      </c>
      <c r="C778" s="57" t="s">
        <v>235</v>
      </c>
      <c r="D778" s="160"/>
      <c r="E778" s="78">
        <v>173024.94999999998</v>
      </c>
      <c r="F778" s="171"/>
    </row>
    <row r="779" spans="1:6" s="53" customFormat="1" x14ac:dyDescent="0.25">
      <c r="A779" s="55" t="s">
        <v>1288</v>
      </c>
      <c r="B779" s="56" t="s">
        <v>753</v>
      </c>
      <c r="C779" s="57" t="s">
        <v>235</v>
      </c>
      <c r="D779" s="160"/>
      <c r="E779" s="78">
        <v>253304.1</v>
      </c>
      <c r="F779" s="171"/>
    </row>
    <row r="780" spans="1:6" s="53" customFormat="1" x14ac:dyDescent="0.25">
      <c r="A780" s="55" t="s">
        <v>1289</v>
      </c>
      <c r="B780" s="56" t="s">
        <v>754</v>
      </c>
      <c r="C780" s="57" t="s">
        <v>235</v>
      </c>
      <c r="D780" s="160"/>
      <c r="E780" s="78">
        <v>333691.75</v>
      </c>
      <c r="F780" s="171"/>
    </row>
    <row r="781" spans="1:6" s="53" customFormat="1" x14ac:dyDescent="0.25">
      <c r="A781" s="55" t="s">
        <v>1290</v>
      </c>
      <c r="B781" s="56" t="s">
        <v>755</v>
      </c>
      <c r="C781" s="57" t="s">
        <v>235</v>
      </c>
      <c r="D781" s="160"/>
      <c r="E781" s="78">
        <v>434998.2</v>
      </c>
      <c r="F781" s="171"/>
    </row>
    <row r="782" spans="1:6" s="53" customFormat="1" x14ac:dyDescent="0.25">
      <c r="A782" s="55" t="s">
        <v>1291</v>
      </c>
      <c r="B782" s="56" t="s">
        <v>756</v>
      </c>
      <c r="C782" s="57" t="s">
        <v>235</v>
      </c>
      <c r="D782" s="160"/>
      <c r="E782" s="78">
        <v>601361.25</v>
      </c>
      <c r="F782" s="171"/>
    </row>
    <row r="783" spans="1:6" s="53" customFormat="1" x14ac:dyDescent="0.25">
      <c r="A783" s="55" t="s">
        <v>1292</v>
      </c>
      <c r="B783" s="56" t="s">
        <v>757</v>
      </c>
      <c r="C783" s="57" t="s">
        <v>235</v>
      </c>
      <c r="D783" s="160"/>
      <c r="E783" s="78">
        <v>814411.85</v>
      </c>
      <c r="F783" s="171"/>
    </row>
    <row r="784" spans="1:6" s="53" customFormat="1" x14ac:dyDescent="0.25">
      <c r="A784" s="55" t="s">
        <v>1293</v>
      </c>
      <c r="B784" s="56" t="s">
        <v>758</v>
      </c>
      <c r="C784" s="57" t="s">
        <v>235</v>
      </c>
      <c r="D784" s="160"/>
      <c r="E784" s="78">
        <v>1087180.8499999999</v>
      </c>
      <c r="F784" s="171"/>
    </row>
    <row r="785" spans="1:6" s="53" customFormat="1" x14ac:dyDescent="0.25">
      <c r="A785" s="55" t="s">
        <v>1294</v>
      </c>
      <c r="B785" s="56" t="s">
        <v>759</v>
      </c>
      <c r="C785" s="57" t="s">
        <v>235</v>
      </c>
      <c r="D785" s="160"/>
      <c r="E785" s="78">
        <v>1286332.5999999999</v>
      </c>
      <c r="F785" s="171"/>
    </row>
    <row r="786" spans="1:6" s="53" customFormat="1" x14ac:dyDescent="0.25">
      <c r="A786" s="55" t="s">
        <v>1295</v>
      </c>
      <c r="B786" s="56" t="s">
        <v>760</v>
      </c>
      <c r="C786" s="57" t="s">
        <v>235</v>
      </c>
      <c r="D786" s="160"/>
      <c r="E786" s="78">
        <v>1590219.4</v>
      </c>
      <c r="F786" s="171"/>
    </row>
    <row r="787" spans="1:6" s="53" customFormat="1" x14ac:dyDescent="0.25">
      <c r="A787" s="55" t="s">
        <v>1296</v>
      </c>
      <c r="B787" s="56" t="s">
        <v>761</v>
      </c>
      <c r="C787" s="57" t="s">
        <v>235</v>
      </c>
      <c r="D787" s="161"/>
      <c r="E787" s="78">
        <v>2056216.05</v>
      </c>
      <c r="F787" s="171"/>
    </row>
    <row r="788" spans="1:6" s="53" customFormat="1" ht="36" customHeight="1" x14ac:dyDescent="0.25">
      <c r="A788" s="59">
        <v>52</v>
      </c>
      <c r="B788" s="158" t="s">
        <v>762</v>
      </c>
      <c r="C788" s="158"/>
      <c r="D788" s="158"/>
      <c r="E788" s="158"/>
      <c r="F788" s="171"/>
    </row>
    <row r="789" spans="1:6" s="53" customFormat="1" x14ac:dyDescent="0.25">
      <c r="A789" s="55" t="s">
        <v>1297</v>
      </c>
      <c r="B789" s="56" t="s">
        <v>763</v>
      </c>
      <c r="C789" s="57" t="s">
        <v>235</v>
      </c>
      <c r="D789" s="159" t="s">
        <v>1384</v>
      </c>
      <c r="E789" s="78">
        <v>86452.800000000003</v>
      </c>
      <c r="F789" s="171"/>
    </row>
    <row r="790" spans="1:6" s="53" customFormat="1" x14ac:dyDescent="0.25">
      <c r="A790" s="55" t="s">
        <v>1298</v>
      </c>
      <c r="B790" s="56" t="s">
        <v>764</v>
      </c>
      <c r="C790" s="57" t="s">
        <v>235</v>
      </c>
      <c r="D790" s="160"/>
      <c r="E790" s="78">
        <v>114597.7</v>
      </c>
      <c r="F790" s="171"/>
    </row>
    <row r="791" spans="1:6" s="53" customFormat="1" x14ac:dyDescent="0.25">
      <c r="A791" s="55" t="s">
        <v>1299</v>
      </c>
      <c r="B791" s="56" t="s">
        <v>765</v>
      </c>
      <c r="C791" s="57" t="s">
        <v>235</v>
      </c>
      <c r="D791" s="160"/>
      <c r="E791" s="78">
        <v>163878.39999999999</v>
      </c>
      <c r="F791" s="171"/>
    </row>
    <row r="792" spans="1:6" s="53" customFormat="1" x14ac:dyDescent="0.25">
      <c r="A792" s="55" t="s">
        <v>1300</v>
      </c>
      <c r="B792" s="58" t="s">
        <v>766</v>
      </c>
      <c r="C792" s="57" t="s">
        <v>235</v>
      </c>
      <c r="D792" s="160"/>
      <c r="E792" s="78">
        <v>236790.39999999999</v>
      </c>
      <c r="F792" s="171"/>
    </row>
    <row r="793" spans="1:6" s="53" customFormat="1" x14ac:dyDescent="0.25">
      <c r="A793" s="55" t="s">
        <v>1301</v>
      </c>
      <c r="B793" s="56" t="s">
        <v>767</v>
      </c>
      <c r="C793" s="57" t="s">
        <v>235</v>
      </c>
      <c r="D793" s="160"/>
      <c r="E793" s="78">
        <v>351865.5</v>
      </c>
      <c r="F793" s="171"/>
    </row>
    <row r="794" spans="1:6" s="53" customFormat="1" x14ac:dyDescent="0.25">
      <c r="A794" s="55" t="s">
        <v>1302</v>
      </c>
      <c r="B794" s="56" t="s">
        <v>768</v>
      </c>
      <c r="C794" s="57" t="s">
        <v>235</v>
      </c>
      <c r="D794" s="160"/>
      <c r="E794" s="78">
        <v>465508.39999999997</v>
      </c>
      <c r="F794" s="171"/>
    </row>
    <row r="795" spans="1:6" s="53" customFormat="1" x14ac:dyDescent="0.25">
      <c r="A795" s="55" t="s">
        <v>1303</v>
      </c>
      <c r="B795" s="56" t="s">
        <v>769</v>
      </c>
      <c r="C795" s="57" t="s">
        <v>235</v>
      </c>
      <c r="D795" s="160"/>
      <c r="E795" s="78">
        <v>619893.04999999993</v>
      </c>
      <c r="F795" s="171"/>
    </row>
    <row r="796" spans="1:6" s="53" customFormat="1" x14ac:dyDescent="0.25">
      <c r="A796" s="55" t="s">
        <v>1304</v>
      </c>
      <c r="B796" s="56" t="s">
        <v>770</v>
      </c>
      <c r="C796" s="57" t="s">
        <v>235</v>
      </c>
      <c r="D796" s="160"/>
      <c r="E796" s="78">
        <v>866068.7</v>
      </c>
      <c r="F796" s="171"/>
    </row>
    <row r="797" spans="1:6" s="53" customFormat="1" x14ac:dyDescent="0.25">
      <c r="A797" s="55" t="s">
        <v>1305</v>
      </c>
      <c r="B797" s="56" t="s">
        <v>771</v>
      </c>
      <c r="C797" s="57" t="s">
        <v>235</v>
      </c>
      <c r="D797" s="160"/>
      <c r="E797" s="78">
        <v>1184440.25</v>
      </c>
      <c r="F797" s="171"/>
    </row>
    <row r="798" spans="1:6" s="53" customFormat="1" x14ac:dyDescent="0.25">
      <c r="A798" s="55" t="s">
        <v>1306</v>
      </c>
      <c r="B798" s="56" t="s">
        <v>772</v>
      </c>
      <c r="C798" s="57" t="s">
        <v>235</v>
      </c>
      <c r="D798" s="160"/>
      <c r="E798" s="78">
        <v>1560653.15</v>
      </c>
      <c r="F798" s="171"/>
    </row>
    <row r="799" spans="1:6" s="53" customFormat="1" x14ac:dyDescent="0.25">
      <c r="A799" s="55" t="s">
        <v>1307</v>
      </c>
      <c r="B799" s="56" t="s">
        <v>773</v>
      </c>
      <c r="C799" s="57" t="s">
        <v>235</v>
      </c>
      <c r="D799" s="160"/>
      <c r="E799" s="78">
        <v>1861816.5999999999</v>
      </c>
      <c r="F799" s="171"/>
    </row>
    <row r="800" spans="1:6" s="53" customFormat="1" x14ac:dyDescent="0.25">
      <c r="A800" s="55" t="s">
        <v>1308</v>
      </c>
      <c r="B800" s="56" t="s">
        <v>774</v>
      </c>
      <c r="C800" s="57" t="s">
        <v>235</v>
      </c>
      <c r="D800" s="160"/>
      <c r="E800" s="78">
        <v>2309270.6</v>
      </c>
      <c r="F800" s="171"/>
    </row>
    <row r="801" spans="1:6" s="53" customFormat="1" x14ac:dyDescent="0.25">
      <c r="A801" s="55" t="s">
        <v>1309</v>
      </c>
      <c r="B801" s="56" t="s">
        <v>775</v>
      </c>
      <c r="C801" s="57" t="s">
        <v>235</v>
      </c>
      <c r="D801" s="161"/>
      <c r="E801" s="78">
        <v>3002086.5</v>
      </c>
      <c r="F801" s="171"/>
    </row>
    <row r="802" spans="1:6" s="53" customFormat="1" ht="36" customHeight="1" x14ac:dyDescent="0.25">
      <c r="A802" s="59">
        <v>53</v>
      </c>
      <c r="B802" s="158" t="s">
        <v>776</v>
      </c>
      <c r="C802" s="158"/>
      <c r="D802" s="158"/>
      <c r="E802" s="158"/>
      <c r="F802" s="171"/>
    </row>
    <row r="803" spans="1:6" s="53" customFormat="1" x14ac:dyDescent="0.25">
      <c r="A803" s="55" t="s">
        <v>1310</v>
      </c>
      <c r="B803" s="56" t="s">
        <v>777</v>
      </c>
      <c r="C803" s="57" t="s">
        <v>235</v>
      </c>
      <c r="D803" s="159" t="s">
        <v>1384</v>
      </c>
      <c r="E803" s="78">
        <v>107111.2</v>
      </c>
      <c r="F803" s="171"/>
    </row>
    <row r="804" spans="1:6" s="53" customFormat="1" x14ac:dyDescent="0.25">
      <c r="A804" s="55" t="s">
        <v>1311</v>
      </c>
      <c r="B804" s="56" t="s">
        <v>778</v>
      </c>
      <c r="C804" s="57" t="s">
        <v>235</v>
      </c>
      <c r="D804" s="160"/>
      <c r="E804" s="78">
        <v>137512.9</v>
      </c>
      <c r="F804" s="171"/>
    </row>
    <row r="805" spans="1:6" s="53" customFormat="1" x14ac:dyDescent="0.25">
      <c r="A805" s="55" t="s">
        <v>1312</v>
      </c>
      <c r="B805" s="56" t="s">
        <v>779</v>
      </c>
      <c r="C805" s="57" t="s">
        <v>235</v>
      </c>
      <c r="D805" s="160"/>
      <c r="E805" s="78">
        <v>207582.19999999998</v>
      </c>
      <c r="F805" s="171"/>
    </row>
    <row r="806" spans="1:6" s="53" customFormat="1" x14ac:dyDescent="0.25">
      <c r="A806" s="55" t="s">
        <v>1313</v>
      </c>
      <c r="B806" s="58" t="s">
        <v>780</v>
      </c>
      <c r="C806" s="57" t="s">
        <v>235</v>
      </c>
      <c r="D806" s="160"/>
      <c r="E806" s="78">
        <v>301749.34999999998</v>
      </c>
      <c r="F806" s="171"/>
    </row>
    <row r="807" spans="1:6" s="53" customFormat="1" x14ac:dyDescent="0.25">
      <c r="A807" s="55" t="s">
        <v>1314</v>
      </c>
      <c r="B807" s="56" t="s">
        <v>781</v>
      </c>
      <c r="C807" s="57" t="s">
        <v>235</v>
      </c>
      <c r="D807" s="160"/>
      <c r="E807" s="78">
        <v>449602.3</v>
      </c>
      <c r="F807" s="171"/>
    </row>
    <row r="808" spans="1:6" s="53" customFormat="1" x14ac:dyDescent="0.25">
      <c r="A808" s="55" t="s">
        <v>1315</v>
      </c>
      <c r="B808" s="56" t="s">
        <v>782</v>
      </c>
      <c r="C808" s="57" t="s">
        <v>235</v>
      </c>
      <c r="D808" s="160"/>
      <c r="E808" s="78">
        <v>603390.19999999995</v>
      </c>
      <c r="F808" s="171"/>
    </row>
    <row r="809" spans="1:6" s="53" customFormat="1" x14ac:dyDescent="0.25">
      <c r="A809" s="55" t="s">
        <v>1316</v>
      </c>
      <c r="B809" s="56" t="s">
        <v>783</v>
      </c>
      <c r="C809" s="57" t="s">
        <v>235</v>
      </c>
      <c r="D809" s="160"/>
      <c r="E809" s="78">
        <v>812155.04999999993</v>
      </c>
      <c r="F809" s="171"/>
    </row>
    <row r="810" spans="1:6" s="53" customFormat="1" x14ac:dyDescent="0.25">
      <c r="A810" s="55" t="s">
        <v>1317</v>
      </c>
      <c r="B810" s="56" t="s">
        <v>784</v>
      </c>
      <c r="C810" s="57" t="s">
        <v>235</v>
      </c>
      <c r="D810" s="160"/>
      <c r="E810" s="78">
        <v>1138251.8</v>
      </c>
      <c r="F810" s="171"/>
    </row>
    <row r="811" spans="1:6" s="53" customFormat="1" x14ac:dyDescent="0.25">
      <c r="A811" s="55" t="s">
        <v>1318</v>
      </c>
      <c r="B811" s="56" t="s">
        <v>785</v>
      </c>
      <c r="C811" s="57" t="s">
        <v>235</v>
      </c>
      <c r="D811" s="160"/>
      <c r="E811" s="78">
        <v>1592476.2</v>
      </c>
      <c r="F811" s="171"/>
    </row>
    <row r="812" spans="1:6" s="53" customFormat="1" x14ac:dyDescent="0.25">
      <c r="A812" s="55" t="s">
        <v>1319</v>
      </c>
      <c r="B812" s="56" t="s">
        <v>786</v>
      </c>
      <c r="C812" s="57" t="s">
        <v>235</v>
      </c>
      <c r="D812" s="160"/>
      <c r="E812" s="78">
        <v>2063691.7</v>
      </c>
      <c r="F812" s="171"/>
    </row>
    <row r="813" spans="1:6" s="53" customFormat="1" x14ac:dyDescent="0.25">
      <c r="A813" s="55" t="s">
        <v>1320</v>
      </c>
      <c r="B813" s="56" t="s">
        <v>787</v>
      </c>
      <c r="C813" s="57" t="s">
        <v>235</v>
      </c>
      <c r="D813" s="160"/>
      <c r="E813" s="78">
        <v>2456765.5</v>
      </c>
      <c r="F813" s="171"/>
    </row>
    <row r="814" spans="1:6" s="53" customFormat="1" x14ac:dyDescent="0.25">
      <c r="A814" s="55" t="s">
        <v>1321</v>
      </c>
      <c r="B814" s="56" t="s">
        <v>788</v>
      </c>
      <c r="C814" s="57" t="s">
        <v>235</v>
      </c>
      <c r="D814" s="160"/>
      <c r="E814" s="78">
        <v>3043522.65</v>
      </c>
      <c r="F814" s="171"/>
    </row>
    <row r="815" spans="1:6" s="53" customFormat="1" x14ac:dyDescent="0.25">
      <c r="A815" s="55" t="s">
        <v>1322</v>
      </c>
      <c r="B815" s="56" t="s">
        <v>789</v>
      </c>
      <c r="C815" s="57" t="s">
        <v>235</v>
      </c>
      <c r="D815" s="161"/>
      <c r="E815" s="78">
        <v>3967313.35</v>
      </c>
      <c r="F815" s="171"/>
    </row>
    <row r="816" spans="1:6" s="53" customFormat="1" ht="36" customHeight="1" x14ac:dyDescent="0.25">
      <c r="A816" s="59">
        <v>54</v>
      </c>
      <c r="B816" s="158" t="s">
        <v>790</v>
      </c>
      <c r="C816" s="158"/>
      <c r="D816" s="158"/>
      <c r="E816" s="158"/>
      <c r="F816" s="171"/>
    </row>
    <row r="817" spans="1:6" s="53" customFormat="1" ht="31.5" x14ac:dyDescent="0.25">
      <c r="A817" s="55" t="s">
        <v>1323</v>
      </c>
      <c r="B817" s="56" t="s">
        <v>791</v>
      </c>
      <c r="C817" s="57" t="s">
        <v>235</v>
      </c>
      <c r="D817" s="159" t="s">
        <v>1384</v>
      </c>
      <c r="E817" s="78">
        <v>100818.2</v>
      </c>
      <c r="F817" s="171"/>
    </row>
    <row r="818" spans="1:6" s="53" customFormat="1" ht="31.5" x14ac:dyDescent="0.25">
      <c r="A818" s="55" t="s">
        <v>1324</v>
      </c>
      <c r="B818" s="58" t="s">
        <v>792</v>
      </c>
      <c r="C818" s="57" t="s">
        <v>235</v>
      </c>
      <c r="D818" s="160"/>
      <c r="E818" s="78">
        <v>129321.15</v>
      </c>
      <c r="F818" s="171"/>
    </row>
    <row r="819" spans="1:6" s="53" customFormat="1" ht="31.5" x14ac:dyDescent="0.25">
      <c r="A819" s="55" t="s">
        <v>1325</v>
      </c>
      <c r="B819" s="56" t="s">
        <v>793</v>
      </c>
      <c r="C819" s="57" t="s">
        <v>235</v>
      </c>
      <c r="D819" s="160"/>
      <c r="E819" s="78">
        <v>190482.6</v>
      </c>
      <c r="F819" s="171"/>
    </row>
    <row r="820" spans="1:6" s="53" customFormat="1" ht="31.5" x14ac:dyDescent="0.25">
      <c r="A820" s="55" t="s">
        <v>1326</v>
      </c>
      <c r="B820" s="56" t="s">
        <v>794</v>
      </c>
      <c r="C820" s="57" t="s">
        <v>235</v>
      </c>
      <c r="D820" s="160"/>
      <c r="E820" s="78">
        <v>284649.75</v>
      </c>
      <c r="F820" s="171"/>
    </row>
    <row r="821" spans="1:6" s="53" customFormat="1" x14ac:dyDescent="0.25">
      <c r="A821" s="55" t="s">
        <v>1327</v>
      </c>
      <c r="B821" s="56" t="s">
        <v>795</v>
      </c>
      <c r="C821" s="57" t="s">
        <v>235</v>
      </c>
      <c r="D821" s="160"/>
      <c r="E821" s="78">
        <v>412072.14999999997</v>
      </c>
      <c r="F821" s="171"/>
    </row>
    <row r="822" spans="1:6" s="53" customFormat="1" x14ac:dyDescent="0.25">
      <c r="A822" s="55" t="s">
        <v>1328</v>
      </c>
      <c r="B822" s="56" t="s">
        <v>796</v>
      </c>
      <c r="C822" s="57" t="s">
        <v>235</v>
      </c>
      <c r="D822" s="160"/>
      <c r="E822" s="78">
        <v>527624.65</v>
      </c>
      <c r="F822" s="171"/>
    </row>
    <row r="823" spans="1:6" s="53" customFormat="1" x14ac:dyDescent="0.25">
      <c r="A823" s="55" t="s">
        <v>1329</v>
      </c>
      <c r="B823" s="56" t="s">
        <v>797</v>
      </c>
      <c r="C823" s="57" t="s">
        <v>235</v>
      </c>
      <c r="D823" s="160"/>
      <c r="E823" s="78">
        <v>564666.54999999993</v>
      </c>
      <c r="F823" s="171"/>
    </row>
    <row r="824" spans="1:6" s="53" customFormat="1" x14ac:dyDescent="0.25">
      <c r="A824" s="55" t="s">
        <v>1330</v>
      </c>
      <c r="B824" s="56" t="s">
        <v>798</v>
      </c>
      <c r="C824" s="57" t="s">
        <v>235</v>
      </c>
      <c r="D824" s="160"/>
      <c r="E824" s="78">
        <v>723206.75</v>
      </c>
      <c r="F824" s="171"/>
    </row>
    <row r="825" spans="1:6" s="53" customFormat="1" x14ac:dyDescent="0.25">
      <c r="A825" s="55" t="s">
        <v>1331</v>
      </c>
      <c r="B825" s="56" t="s">
        <v>799</v>
      </c>
      <c r="C825" s="57" t="s">
        <v>235</v>
      </c>
      <c r="D825" s="160"/>
      <c r="E825" s="78">
        <v>762038.9</v>
      </c>
      <c r="F825" s="171"/>
    </row>
    <row r="826" spans="1:6" s="53" customFormat="1" x14ac:dyDescent="0.25">
      <c r="A826" s="55" t="s">
        <v>1332</v>
      </c>
      <c r="B826" s="56" t="s">
        <v>800</v>
      </c>
      <c r="C826" s="57" t="s">
        <v>235</v>
      </c>
      <c r="D826" s="160"/>
      <c r="E826" s="78">
        <v>1007151.25</v>
      </c>
      <c r="F826" s="171"/>
    </row>
    <row r="827" spans="1:6" s="53" customFormat="1" x14ac:dyDescent="0.25">
      <c r="A827" s="55" t="s">
        <v>1333</v>
      </c>
      <c r="B827" s="56" t="s">
        <v>801</v>
      </c>
      <c r="C827" s="57" t="s">
        <v>235</v>
      </c>
      <c r="D827" s="160"/>
      <c r="E827" s="78">
        <v>1055596.5</v>
      </c>
      <c r="F827" s="171"/>
    </row>
    <row r="828" spans="1:6" s="53" customFormat="1" x14ac:dyDescent="0.25">
      <c r="A828" s="55" t="s">
        <v>1334</v>
      </c>
      <c r="B828" s="56" t="s">
        <v>802</v>
      </c>
      <c r="C828" s="57" t="s">
        <v>235</v>
      </c>
      <c r="D828" s="160"/>
      <c r="E828" s="78">
        <v>1404727.8</v>
      </c>
      <c r="F828" s="171"/>
    </row>
    <row r="829" spans="1:6" s="53" customFormat="1" x14ac:dyDescent="0.25">
      <c r="A829" s="55" t="s">
        <v>1335</v>
      </c>
      <c r="B829" s="56" t="s">
        <v>803</v>
      </c>
      <c r="C829" s="57" t="s">
        <v>235</v>
      </c>
      <c r="D829" s="160"/>
      <c r="E829" s="78">
        <v>1488099.2</v>
      </c>
      <c r="F829" s="171"/>
    </row>
    <row r="830" spans="1:6" s="53" customFormat="1" x14ac:dyDescent="0.25">
      <c r="A830" s="55" t="s">
        <v>1336</v>
      </c>
      <c r="B830" s="56" t="s">
        <v>804</v>
      </c>
      <c r="C830" s="57" t="s">
        <v>235</v>
      </c>
      <c r="D830" s="160"/>
      <c r="E830" s="78">
        <v>1846377.05</v>
      </c>
      <c r="F830" s="171"/>
    </row>
    <row r="831" spans="1:6" s="53" customFormat="1" x14ac:dyDescent="0.25">
      <c r="A831" s="55" t="s">
        <v>1337</v>
      </c>
      <c r="B831" s="56" t="s">
        <v>805</v>
      </c>
      <c r="C831" s="57" t="s">
        <v>235</v>
      </c>
      <c r="D831" s="160"/>
      <c r="E831" s="78">
        <v>1950873.4</v>
      </c>
      <c r="F831" s="171"/>
    </row>
    <row r="832" spans="1:6" s="53" customFormat="1" x14ac:dyDescent="0.25">
      <c r="A832" s="55" t="s">
        <v>1338</v>
      </c>
      <c r="B832" s="56" t="s">
        <v>806</v>
      </c>
      <c r="C832" s="57" t="s">
        <v>235</v>
      </c>
      <c r="D832" s="160"/>
      <c r="E832" s="78">
        <v>2201562.65</v>
      </c>
      <c r="F832" s="171"/>
    </row>
    <row r="833" spans="1:6" s="53" customFormat="1" x14ac:dyDescent="0.25">
      <c r="A833" s="55" t="s">
        <v>1339</v>
      </c>
      <c r="B833" s="56" t="s">
        <v>807</v>
      </c>
      <c r="C833" s="57" t="s">
        <v>235</v>
      </c>
      <c r="D833" s="160"/>
      <c r="E833" s="78">
        <v>2306427.9</v>
      </c>
      <c r="F833" s="171"/>
    </row>
    <row r="834" spans="1:6" s="53" customFormat="1" x14ac:dyDescent="0.25">
      <c r="A834" s="55" t="s">
        <v>1340</v>
      </c>
      <c r="B834" s="56" t="s">
        <v>808</v>
      </c>
      <c r="C834" s="57" t="s">
        <v>235</v>
      </c>
      <c r="D834" s="160"/>
      <c r="E834" s="78">
        <v>2686535.9499999997</v>
      </c>
      <c r="F834" s="171"/>
    </row>
    <row r="835" spans="1:6" s="53" customFormat="1" x14ac:dyDescent="0.25">
      <c r="A835" s="55" t="s">
        <v>1341</v>
      </c>
      <c r="B835" s="56" t="s">
        <v>809</v>
      </c>
      <c r="C835" s="57" t="s">
        <v>235</v>
      </c>
      <c r="D835" s="160"/>
      <c r="E835" s="78">
        <v>2869911.8</v>
      </c>
      <c r="F835" s="171"/>
    </row>
    <row r="836" spans="1:6" s="53" customFormat="1" x14ac:dyDescent="0.25">
      <c r="A836" s="55" t="s">
        <v>1342</v>
      </c>
      <c r="B836" s="56" t="s">
        <v>810</v>
      </c>
      <c r="C836" s="57" t="s">
        <v>235</v>
      </c>
      <c r="D836" s="160"/>
      <c r="E836" s="78">
        <v>3594301.1999999997</v>
      </c>
      <c r="F836" s="171"/>
    </row>
    <row r="837" spans="1:6" s="53" customFormat="1" x14ac:dyDescent="0.25">
      <c r="A837" s="55" t="s">
        <v>1343</v>
      </c>
      <c r="B837" s="56" t="s">
        <v>811</v>
      </c>
      <c r="C837" s="57" t="s">
        <v>235</v>
      </c>
      <c r="D837" s="160"/>
      <c r="E837" s="78">
        <v>3705459.4499999997</v>
      </c>
      <c r="F837" s="171"/>
    </row>
    <row r="838" spans="1:6" s="53" customFormat="1" x14ac:dyDescent="0.25">
      <c r="A838" s="55" t="s">
        <v>1344</v>
      </c>
      <c r="B838" s="56" t="s">
        <v>812</v>
      </c>
      <c r="C838" s="57" t="s">
        <v>235</v>
      </c>
      <c r="D838" s="161"/>
      <c r="E838" s="78">
        <v>3855797.05</v>
      </c>
      <c r="F838" s="171"/>
    </row>
    <row r="839" spans="1:6" s="53" customFormat="1" ht="37.5" customHeight="1" x14ac:dyDescent="0.25">
      <c r="A839" s="59">
        <v>55</v>
      </c>
      <c r="B839" s="158" t="s">
        <v>813</v>
      </c>
      <c r="C839" s="158"/>
      <c r="D839" s="158"/>
      <c r="E839" s="158"/>
      <c r="F839" s="171"/>
    </row>
    <row r="840" spans="1:6" s="53" customFormat="1" x14ac:dyDescent="0.25">
      <c r="A840" s="55" t="s">
        <v>1345</v>
      </c>
      <c r="B840" s="56" t="s">
        <v>814</v>
      </c>
      <c r="C840" s="57" t="s">
        <v>235</v>
      </c>
      <c r="D840" s="159" t="s">
        <v>1390</v>
      </c>
      <c r="E840" s="78">
        <v>9819.25</v>
      </c>
      <c r="F840" s="171"/>
    </row>
    <row r="841" spans="1:6" s="53" customFormat="1" x14ac:dyDescent="0.25">
      <c r="A841" s="55" t="s">
        <v>1346</v>
      </c>
      <c r="B841" s="56" t="s">
        <v>815</v>
      </c>
      <c r="C841" s="57" t="s">
        <v>235</v>
      </c>
      <c r="D841" s="160"/>
      <c r="E841" s="78">
        <v>12141.15</v>
      </c>
      <c r="F841" s="171"/>
    </row>
    <row r="842" spans="1:6" s="53" customFormat="1" x14ac:dyDescent="0.25">
      <c r="A842" s="55" t="s">
        <v>1347</v>
      </c>
      <c r="B842" s="56" t="s">
        <v>816</v>
      </c>
      <c r="C842" s="57" t="s">
        <v>235</v>
      </c>
      <c r="D842" s="160"/>
      <c r="E842" s="78">
        <v>16318.4</v>
      </c>
      <c r="F842" s="171"/>
    </row>
    <row r="843" spans="1:6" s="53" customFormat="1" x14ac:dyDescent="0.25">
      <c r="A843" s="55" t="s">
        <v>1348</v>
      </c>
      <c r="B843" s="56" t="s">
        <v>817</v>
      </c>
      <c r="C843" s="57" t="s">
        <v>235</v>
      </c>
      <c r="D843" s="160"/>
      <c r="E843" s="78">
        <v>23338.35</v>
      </c>
      <c r="F843" s="171"/>
    </row>
    <row r="844" spans="1:6" s="53" customFormat="1" x14ac:dyDescent="0.25">
      <c r="A844" s="55" t="s">
        <v>1349</v>
      </c>
      <c r="B844" s="56" t="s">
        <v>818</v>
      </c>
      <c r="C844" s="57" t="s">
        <v>235</v>
      </c>
      <c r="D844" s="160"/>
      <c r="E844" s="78">
        <v>31573.5</v>
      </c>
      <c r="F844" s="171"/>
    </row>
    <row r="845" spans="1:6" s="53" customFormat="1" x14ac:dyDescent="0.25">
      <c r="A845" s="55" t="s">
        <v>1350</v>
      </c>
      <c r="B845" s="56" t="s">
        <v>819</v>
      </c>
      <c r="C845" s="57" t="s">
        <v>235</v>
      </c>
      <c r="D845" s="160"/>
      <c r="E845" s="78">
        <v>48683.95</v>
      </c>
      <c r="F845" s="171"/>
    </row>
    <row r="846" spans="1:6" s="53" customFormat="1" x14ac:dyDescent="0.25">
      <c r="A846" s="55" t="s">
        <v>1351</v>
      </c>
      <c r="B846" s="56" t="s">
        <v>820</v>
      </c>
      <c r="C846" s="57" t="s">
        <v>235</v>
      </c>
      <c r="D846" s="160"/>
      <c r="E846" s="78">
        <v>70177.8</v>
      </c>
      <c r="F846" s="171"/>
    </row>
    <row r="847" spans="1:6" s="53" customFormat="1" x14ac:dyDescent="0.25">
      <c r="A847" s="55" t="s">
        <v>1352</v>
      </c>
      <c r="B847" s="56" t="s">
        <v>821</v>
      </c>
      <c r="C847" s="57" t="s">
        <v>235</v>
      </c>
      <c r="D847" s="160"/>
      <c r="E847" s="78">
        <v>108185.34999999999</v>
      </c>
      <c r="F847" s="171"/>
    </row>
    <row r="848" spans="1:6" s="53" customFormat="1" x14ac:dyDescent="0.25">
      <c r="A848" s="55" t="s">
        <v>1353</v>
      </c>
      <c r="B848" s="56" t="s">
        <v>822</v>
      </c>
      <c r="C848" s="57" t="s">
        <v>235</v>
      </c>
      <c r="D848" s="160"/>
      <c r="E848" s="78">
        <v>146062.69999999998</v>
      </c>
      <c r="F848" s="171"/>
    </row>
    <row r="849" spans="1:6" s="53" customFormat="1" x14ac:dyDescent="0.25">
      <c r="A849" s="55" t="s">
        <v>1354</v>
      </c>
      <c r="B849" s="56" t="s">
        <v>823</v>
      </c>
      <c r="C849" s="57" t="s">
        <v>235</v>
      </c>
      <c r="D849" s="160"/>
      <c r="E849" s="78">
        <v>200931.15</v>
      </c>
      <c r="F849" s="171"/>
    </row>
    <row r="850" spans="1:6" s="53" customFormat="1" x14ac:dyDescent="0.25">
      <c r="A850" s="55" t="s">
        <v>1355</v>
      </c>
      <c r="B850" s="56" t="s">
        <v>824</v>
      </c>
      <c r="C850" s="57" t="s">
        <v>235</v>
      </c>
      <c r="D850" s="160"/>
      <c r="E850" s="78">
        <v>279897.45</v>
      </c>
      <c r="F850" s="171"/>
    </row>
    <row r="851" spans="1:6" s="53" customFormat="1" x14ac:dyDescent="0.25">
      <c r="A851" s="55" t="s">
        <v>1356</v>
      </c>
      <c r="B851" s="56" t="s">
        <v>825</v>
      </c>
      <c r="C851" s="57" t="s">
        <v>235</v>
      </c>
      <c r="D851" s="160"/>
      <c r="E851" s="78">
        <v>382863.95</v>
      </c>
      <c r="F851" s="171"/>
    </row>
    <row r="852" spans="1:6" s="53" customFormat="1" x14ac:dyDescent="0.25">
      <c r="A852" s="55" t="s">
        <v>1357</v>
      </c>
      <c r="B852" s="56" t="s">
        <v>826</v>
      </c>
      <c r="C852" s="57" t="s">
        <v>235</v>
      </c>
      <c r="D852" s="160"/>
      <c r="E852" s="78">
        <v>488673.14999999997</v>
      </c>
      <c r="F852" s="171"/>
    </row>
    <row r="853" spans="1:6" s="53" customFormat="1" x14ac:dyDescent="0.25">
      <c r="A853" s="55" t="s">
        <v>1358</v>
      </c>
      <c r="B853" s="56" t="s">
        <v>827</v>
      </c>
      <c r="C853" s="57" t="s">
        <v>235</v>
      </c>
      <c r="D853" s="160"/>
      <c r="E853" s="78">
        <v>579639.54999999993</v>
      </c>
      <c r="F853" s="171"/>
    </row>
    <row r="854" spans="1:6" s="53" customFormat="1" x14ac:dyDescent="0.25">
      <c r="A854" s="55" t="s">
        <v>1359</v>
      </c>
      <c r="B854" s="56" t="s">
        <v>828</v>
      </c>
      <c r="C854" s="57" t="s">
        <v>235</v>
      </c>
      <c r="D854" s="160"/>
      <c r="E854" s="78">
        <v>721069.29999999993</v>
      </c>
      <c r="F854" s="171"/>
    </row>
    <row r="855" spans="1:6" s="53" customFormat="1" x14ac:dyDescent="0.25">
      <c r="A855" s="55" t="s">
        <v>1360</v>
      </c>
      <c r="B855" s="56" t="s">
        <v>829</v>
      </c>
      <c r="C855" s="57" t="s">
        <v>235</v>
      </c>
      <c r="D855" s="160"/>
      <c r="E855" s="78">
        <v>939816.15</v>
      </c>
      <c r="F855" s="171"/>
    </row>
    <row r="856" spans="1:6" s="53" customFormat="1" x14ac:dyDescent="0.25">
      <c r="A856" s="55" t="s">
        <v>1361</v>
      </c>
      <c r="B856" s="56" t="s">
        <v>830</v>
      </c>
      <c r="C856" s="57" t="s">
        <v>235</v>
      </c>
      <c r="D856" s="160"/>
      <c r="E856" s="78">
        <v>1173167.0999999999</v>
      </c>
      <c r="F856" s="171"/>
    </row>
    <row r="857" spans="1:6" s="53" customFormat="1" x14ac:dyDescent="0.25">
      <c r="A857" s="55" t="s">
        <v>1362</v>
      </c>
      <c r="B857" s="56" t="s">
        <v>831</v>
      </c>
      <c r="C857" s="57" t="s">
        <v>235</v>
      </c>
      <c r="D857" s="161"/>
      <c r="E857" s="78">
        <v>1468384.75</v>
      </c>
      <c r="F857" s="171"/>
    </row>
    <row r="858" spans="1:6" s="53" customFormat="1" ht="36" customHeight="1" x14ac:dyDescent="0.25">
      <c r="A858" s="59">
        <v>56</v>
      </c>
      <c r="B858" s="158" t="s">
        <v>832</v>
      </c>
      <c r="C858" s="158"/>
      <c r="D858" s="158"/>
      <c r="E858" s="158"/>
      <c r="F858" s="171"/>
    </row>
    <row r="859" spans="1:6" s="53" customFormat="1" x14ac:dyDescent="0.25">
      <c r="A859" s="55" t="s">
        <v>1363</v>
      </c>
      <c r="B859" s="56" t="s">
        <v>833</v>
      </c>
      <c r="C859" s="57" t="s">
        <v>235</v>
      </c>
      <c r="D859" s="159" t="s">
        <v>1390</v>
      </c>
      <c r="E859" s="78">
        <v>13844.6</v>
      </c>
      <c r="F859" s="171"/>
    </row>
    <row r="860" spans="1:6" s="53" customFormat="1" x14ac:dyDescent="0.25">
      <c r="A860" s="55" t="s">
        <v>1364</v>
      </c>
      <c r="B860" s="56" t="s">
        <v>834</v>
      </c>
      <c r="C860" s="57" t="s">
        <v>235</v>
      </c>
      <c r="D860" s="160"/>
      <c r="E860" s="78">
        <v>16383.5</v>
      </c>
      <c r="F860" s="171"/>
    </row>
    <row r="861" spans="1:6" s="53" customFormat="1" x14ac:dyDescent="0.25">
      <c r="A861" s="55" t="s">
        <v>1365</v>
      </c>
      <c r="B861" s="56" t="s">
        <v>835</v>
      </c>
      <c r="C861" s="57" t="s">
        <v>235</v>
      </c>
      <c r="D861" s="160"/>
      <c r="E861" s="78">
        <v>21374.5</v>
      </c>
      <c r="F861" s="171"/>
    </row>
    <row r="862" spans="1:6" s="53" customFormat="1" x14ac:dyDescent="0.25">
      <c r="A862" s="55" t="s">
        <v>1366</v>
      </c>
      <c r="B862" s="56" t="s">
        <v>836</v>
      </c>
      <c r="C862" s="57" t="s">
        <v>235</v>
      </c>
      <c r="D862" s="160"/>
      <c r="E862" s="78">
        <v>27786.85</v>
      </c>
      <c r="F862" s="171"/>
    </row>
    <row r="863" spans="1:6" s="53" customFormat="1" x14ac:dyDescent="0.25">
      <c r="A863" s="55" t="s">
        <v>1367</v>
      </c>
      <c r="B863" s="56" t="s">
        <v>837</v>
      </c>
      <c r="C863" s="57" t="s">
        <v>235</v>
      </c>
      <c r="D863" s="160"/>
      <c r="E863" s="78">
        <v>36336.65</v>
      </c>
      <c r="F863" s="171"/>
    </row>
    <row r="864" spans="1:6" s="53" customFormat="1" x14ac:dyDescent="0.25">
      <c r="A864" s="55" t="s">
        <v>1368</v>
      </c>
      <c r="B864" s="56" t="s">
        <v>838</v>
      </c>
      <c r="C864" s="57" t="s">
        <v>235</v>
      </c>
      <c r="D864" s="160"/>
      <c r="E864" s="78">
        <v>53794.299999999996</v>
      </c>
      <c r="F864" s="171"/>
    </row>
    <row r="865" spans="1:6" s="53" customFormat="1" x14ac:dyDescent="0.25">
      <c r="A865" s="55" t="s">
        <v>1369</v>
      </c>
      <c r="B865" s="56" t="s">
        <v>839</v>
      </c>
      <c r="C865" s="57" t="s">
        <v>235</v>
      </c>
      <c r="D865" s="160"/>
      <c r="E865" s="78">
        <v>76232.099999999991</v>
      </c>
      <c r="F865" s="171"/>
    </row>
    <row r="866" spans="1:6" s="53" customFormat="1" x14ac:dyDescent="0.25">
      <c r="A866" s="55" t="s">
        <v>1370</v>
      </c>
      <c r="B866" s="56" t="s">
        <v>840</v>
      </c>
      <c r="C866" s="57" t="s">
        <v>235</v>
      </c>
      <c r="D866" s="160"/>
      <c r="E866" s="78">
        <v>114955.75</v>
      </c>
      <c r="F866" s="171"/>
    </row>
    <row r="867" spans="1:6" s="53" customFormat="1" x14ac:dyDescent="0.25">
      <c r="A867" s="55" t="s">
        <v>1371</v>
      </c>
      <c r="B867" s="56" t="s">
        <v>841</v>
      </c>
      <c r="C867" s="57" t="s">
        <v>235</v>
      </c>
      <c r="D867" s="160"/>
      <c r="E867" s="78">
        <v>153787.9</v>
      </c>
      <c r="F867" s="171"/>
    </row>
    <row r="868" spans="1:6" s="53" customFormat="1" x14ac:dyDescent="0.25">
      <c r="A868" s="55" t="s">
        <v>1372</v>
      </c>
      <c r="B868" s="56" t="s">
        <v>842</v>
      </c>
      <c r="C868" s="57" t="s">
        <v>235</v>
      </c>
      <c r="D868" s="160"/>
      <c r="E868" s="78">
        <v>208059.6</v>
      </c>
      <c r="F868" s="171"/>
    </row>
    <row r="869" spans="1:6" s="53" customFormat="1" x14ac:dyDescent="0.25">
      <c r="A869" s="55" t="s">
        <v>1373</v>
      </c>
      <c r="B869" s="56" t="s">
        <v>843</v>
      </c>
      <c r="C869" s="57" t="s">
        <v>235</v>
      </c>
      <c r="D869" s="160"/>
      <c r="E869" s="78">
        <v>288447.25</v>
      </c>
      <c r="F869" s="171"/>
    </row>
    <row r="870" spans="1:6" s="53" customFormat="1" x14ac:dyDescent="0.25">
      <c r="A870" s="55" t="s">
        <v>1374</v>
      </c>
      <c r="B870" s="56" t="s">
        <v>844</v>
      </c>
      <c r="C870" s="57" t="s">
        <v>235</v>
      </c>
      <c r="D870" s="161"/>
      <c r="E870" s="78">
        <v>391413.75</v>
      </c>
      <c r="F870" s="172"/>
    </row>
    <row r="871" spans="1:6" x14ac:dyDescent="0.25">
      <c r="A871" s="10"/>
      <c r="B871" s="138" t="s">
        <v>1404</v>
      </c>
      <c r="C871" s="138"/>
      <c r="D871" s="138"/>
      <c r="E871" s="138"/>
      <c r="F871" s="97"/>
    </row>
    <row r="872" spans="1:6" ht="21.75" customHeight="1" x14ac:dyDescent="0.25">
      <c r="A872" s="10" t="s">
        <v>1583</v>
      </c>
      <c r="B872" s="128" t="s">
        <v>1513</v>
      </c>
      <c r="C872" s="128"/>
      <c r="D872" s="128"/>
      <c r="E872" s="128"/>
      <c r="F872" s="128"/>
    </row>
    <row r="873" spans="1:6" ht="22.5" customHeight="1" x14ac:dyDescent="0.25">
      <c r="A873" s="10">
        <v>1</v>
      </c>
      <c r="B873" s="128" t="s">
        <v>1405</v>
      </c>
      <c r="C873" s="128"/>
      <c r="D873" s="128"/>
      <c r="E873" s="128"/>
      <c r="F873" s="91"/>
    </row>
    <row r="874" spans="1:6" ht="90" customHeight="1" x14ac:dyDescent="0.25">
      <c r="A874" s="28" t="s">
        <v>150</v>
      </c>
      <c r="B874" s="86" t="s">
        <v>1406</v>
      </c>
      <c r="C874" s="87" t="s">
        <v>1407</v>
      </c>
      <c r="D874" s="139" t="s">
        <v>1408</v>
      </c>
      <c r="E874" s="98">
        <v>2008800.0000000002</v>
      </c>
      <c r="F874" s="143"/>
    </row>
    <row r="875" spans="1:6" ht="87.75" customHeight="1" x14ac:dyDescent="0.25">
      <c r="A875" s="28" t="s">
        <v>224</v>
      </c>
      <c r="B875" s="86" t="s">
        <v>1409</v>
      </c>
      <c r="C875" s="87" t="s">
        <v>1407</v>
      </c>
      <c r="D875" s="140"/>
      <c r="E875" s="98">
        <v>2754000</v>
      </c>
      <c r="F875" s="143"/>
    </row>
    <row r="876" spans="1:6" ht="83.25" customHeight="1" x14ac:dyDescent="0.25">
      <c r="A876" s="28" t="s">
        <v>225</v>
      </c>
      <c r="B876" s="86" t="s">
        <v>1410</v>
      </c>
      <c r="C876" s="87" t="s">
        <v>1407</v>
      </c>
      <c r="D876" s="140"/>
      <c r="E876" s="98">
        <v>2764800</v>
      </c>
      <c r="F876" s="143"/>
    </row>
    <row r="877" spans="1:6" ht="87.75" customHeight="1" x14ac:dyDescent="0.25">
      <c r="A877" s="28" t="s">
        <v>151</v>
      </c>
      <c r="B877" s="86" t="s">
        <v>1411</v>
      </c>
      <c r="C877" s="87" t="s">
        <v>1407</v>
      </c>
      <c r="D877" s="140"/>
      <c r="E877" s="98">
        <v>3995999.9999999995</v>
      </c>
      <c r="F877" s="143"/>
    </row>
    <row r="878" spans="1:6" ht="81" customHeight="1" x14ac:dyDescent="0.25">
      <c r="A878" s="28" t="s">
        <v>152</v>
      </c>
      <c r="B878" s="86" t="s">
        <v>1412</v>
      </c>
      <c r="C878" s="87" t="s">
        <v>1407</v>
      </c>
      <c r="D878" s="140"/>
      <c r="E878" s="98">
        <v>4968000</v>
      </c>
      <c r="F878" s="143"/>
    </row>
    <row r="879" spans="1:6" ht="82.5" customHeight="1" x14ac:dyDescent="0.25">
      <c r="A879" s="28" t="s">
        <v>153</v>
      </c>
      <c r="B879" s="86" t="s">
        <v>1413</v>
      </c>
      <c r="C879" s="87" t="s">
        <v>1407</v>
      </c>
      <c r="D879" s="140"/>
      <c r="E879" s="98">
        <v>7560000.0000000009</v>
      </c>
      <c r="F879" s="143"/>
    </row>
    <row r="880" spans="1:6" ht="31.5" customHeight="1" x14ac:dyDescent="0.25">
      <c r="A880" s="10">
        <v>2</v>
      </c>
      <c r="B880" s="128" t="s">
        <v>1414</v>
      </c>
      <c r="C880" s="128"/>
      <c r="D880" s="128"/>
      <c r="E880" s="128"/>
      <c r="F880" s="91"/>
    </row>
    <row r="881" spans="1:6" ht="78.75" x14ac:dyDescent="0.25">
      <c r="A881" s="28" t="s">
        <v>158</v>
      </c>
      <c r="B881" s="86" t="s">
        <v>1415</v>
      </c>
      <c r="C881" s="87" t="s">
        <v>1407</v>
      </c>
      <c r="D881" s="141" t="s">
        <v>1408</v>
      </c>
      <c r="E881" s="98">
        <v>5130000</v>
      </c>
      <c r="F881" s="143"/>
    </row>
    <row r="882" spans="1:6" ht="78.75" x14ac:dyDescent="0.25">
      <c r="A882" s="28" t="s">
        <v>156</v>
      </c>
      <c r="B882" s="86" t="s">
        <v>1416</v>
      </c>
      <c r="C882" s="87" t="s">
        <v>1407</v>
      </c>
      <c r="D882" s="141"/>
      <c r="E882" s="98">
        <v>7128000.0000000009</v>
      </c>
      <c r="F882" s="143"/>
    </row>
    <row r="883" spans="1:6" ht="83.25" customHeight="1" x14ac:dyDescent="0.25">
      <c r="A883" s="28" t="s">
        <v>157</v>
      </c>
      <c r="B883" s="86" t="s">
        <v>1417</v>
      </c>
      <c r="C883" s="87" t="s">
        <v>1407</v>
      </c>
      <c r="D883" s="141"/>
      <c r="E883" s="98">
        <v>20239200</v>
      </c>
      <c r="F883" s="143"/>
    </row>
    <row r="884" spans="1:6" ht="86.25" customHeight="1" x14ac:dyDescent="0.25">
      <c r="A884" s="28" t="s">
        <v>155</v>
      </c>
      <c r="B884" s="86" t="s">
        <v>1418</v>
      </c>
      <c r="C884" s="87" t="s">
        <v>1407</v>
      </c>
      <c r="D884" s="141"/>
      <c r="E884" s="98">
        <v>24861600</v>
      </c>
      <c r="F884" s="143"/>
    </row>
    <row r="885" spans="1:6" ht="83.25" customHeight="1" x14ac:dyDescent="0.25">
      <c r="A885" s="28" t="s">
        <v>159</v>
      </c>
      <c r="B885" s="86" t="s">
        <v>1419</v>
      </c>
      <c r="C885" s="87" t="s">
        <v>1407</v>
      </c>
      <c r="D885" s="141"/>
      <c r="E885" s="98">
        <v>28263600</v>
      </c>
      <c r="F885" s="143"/>
    </row>
    <row r="886" spans="1:6" ht="43.5" customHeight="1" x14ac:dyDescent="0.25">
      <c r="A886" s="10">
        <v>3</v>
      </c>
      <c r="B886" s="129" t="s">
        <v>1420</v>
      </c>
      <c r="C886" s="129"/>
      <c r="D886" s="129"/>
      <c r="E886" s="129"/>
      <c r="F886" s="88"/>
    </row>
    <row r="887" spans="1:6" ht="94.5" x14ac:dyDescent="0.25">
      <c r="A887" s="10" t="s">
        <v>160</v>
      </c>
      <c r="B887" s="86" t="s">
        <v>1421</v>
      </c>
      <c r="C887" s="87" t="s">
        <v>1407</v>
      </c>
      <c r="D887" s="139" t="s">
        <v>1408</v>
      </c>
      <c r="E887" s="98">
        <v>15660000.000000002</v>
      </c>
      <c r="F887" s="137"/>
    </row>
    <row r="888" spans="1:6" ht="94.5" x14ac:dyDescent="0.25">
      <c r="A888" s="10" t="s">
        <v>161</v>
      </c>
      <c r="B888" s="86" t="s">
        <v>1422</v>
      </c>
      <c r="C888" s="87" t="s">
        <v>1407</v>
      </c>
      <c r="D888" s="139"/>
      <c r="E888" s="98">
        <v>21060000</v>
      </c>
      <c r="F888" s="137"/>
    </row>
    <row r="889" spans="1:6" ht="94.5" x14ac:dyDescent="0.25">
      <c r="A889" s="10" t="s">
        <v>162</v>
      </c>
      <c r="B889" s="86" t="s">
        <v>1423</v>
      </c>
      <c r="C889" s="87" t="s">
        <v>1407</v>
      </c>
      <c r="D889" s="139"/>
      <c r="E889" s="98">
        <v>26460000</v>
      </c>
      <c r="F889" s="137"/>
    </row>
    <row r="890" spans="1:6" ht="37.5" customHeight="1" x14ac:dyDescent="0.25">
      <c r="A890" s="10" t="s">
        <v>1589</v>
      </c>
      <c r="B890" s="128" t="s">
        <v>1424</v>
      </c>
      <c r="C890" s="128"/>
      <c r="D890" s="128"/>
      <c r="E890" s="128"/>
      <c r="F890" s="91"/>
    </row>
    <row r="891" spans="1:6" ht="31.5" x14ac:dyDescent="0.25">
      <c r="A891" s="28">
        <v>1</v>
      </c>
      <c r="B891" s="90" t="s">
        <v>1425</v>
      </c>
      <c r="C891" s="87" t="s">
        <v>1407</v>
      </c>
      <c r="D891" s="130" t="s">
        <v>1426</v>
      </c>
      <c r="E891" s="99">
        <v>7236000.0000000009</v>
      </c>
      <c r="F891" s="142"/>
    </row>
    <row r="892" spans="1:6" ht="31.5" x14ac:dyDescent="0.25">
      <c r="A892" s="28">
        <v>2</v>
      </c>
      <c r="B892" s="90" t="s">
        <v>1427</v>
      </c>
      <c r="C892" s="87" t="s">
        <v>1407</v>
      </c>
      <c r="D892" s="130"/>
      <c r="E892" s="99">
        <v>7236000.0000000009</v>
      </c>
      <c r="F892" s="142"/>
    </row>
    <row r="893" spans="1:6" ht="31.5" x14ac:dyDescent="0.25">
      <c r="A893" s="28">
        <v>3</v>
      </c>
      <c r="B893" s="90" t="s">
        <v>1428</v>
      </c>
      <c r="C893" s="87" t="s">
        <v>1407</v>
      </c>
      <c r="D893" s="130"/>
      <c r="E893" s="99">
        <v>7668000.0000000009</v>
      </c>
      <c r="F893" s="142"/>
    </row>
    <row r="894" spans="1:6" ht="31.5" x14ac:dyDescent="0.25">
      <c r="A894" s="28">
        <v>4</v>
      </c>
      <c r="B894" s="90" t="s">
        <v>1429</v>
      </c>
      <c r="C894" s="87" t="s">
        <v>1407</v>
      </c>
      <c r="D894" s="130"/>
      <c r="E894" s="99">
        <v>8316000.0000000009</v>
      </c>
      <c r="F894" s="142"/>
    </row>
    <row r="895" spans="1:6" ht="31.5" x14ac:dyDescent="0.25">
      <c r="A895" s="28">
        <v>5</v>
      </c>
      <c r="B895" s="90" t="s">
        <v>1430</v>
      </c>
      <c r="C895" s="87" t="s">
        <v>1407</v>
      </c>
      <c r="D895" s="130"/>
      <c r="E895" s="99">
        <v>9072000</v>
      </c>
      <c r="F895" s="142"/>
    </row>
    <row r="896" spans="1:6" ht="39" customHeight="1" x14ac:dyDescent="0.25">
      <c r="A896" s="10" t="s">
        <v>1595</v>
      </c>
      <c r="B896" s="128" t="s">
        <v>1431</v>
      </c>
      <c r="C896" s="128"/>
      <c r="D896" s="128"/>
      <c r="E896" s="128"/>
      <c r="F896" s="91"/>
    </row>
    <row r="897" spans="1:6" ht="31.5" x14ac:dyDescent="0.25">
      <c r="A897" s="28">
        <v>1</v>
      </c>
      <c r="B897" s="90" t="s">
        <v>1432</v>
      </c>
      <c r="C897" s="87" t="s">
        <v>1407</v>
      </c>
      <c r="D897" s="130" t="s">
        <v>1426</v>
      </c>
      <c r="E897" s="99">
        <v>5821200</v>
      </c>
      <c r="F897" s="142"/>
    </row>
    <row r="898" spans="1:6" ht="31.5" x14ac:dyDescent="0.25">
      <c r="A898" s="28">
        <v>2</v>
      </c>
      <c r="B898" s="90" t="s">
        <v>1433</v>
      </c>
      <c r="C898" s="87" t="s">
        <v>1407</v>
      </c>
      <c r="D898" s="130"/>
      <c r="E898" s="99">
        <v>7246800.0000000009</v>
      </c>
      <c r="F898" s="142"/>
    </row>
    <row r="899" spans="1:6" ht="31.5" x14ac:dyDescent="0.25">
      <c r="A899" s="28">
        <v>3</v>
      </c>
      <c r="B899" s="90" t="s">
        <v>1434</v>
      </c>
      <c r="C899" s="87" t="s">
        <v>1407</v>
      </c>
      <c r="D899" s="130"/>
      <c r="E899" s="99">
        <v>7484400.0000000009</v>
      </c>
      <c r="F899" s="142"/>
    </row>
    <row r="900" spans="1:6" ht="31.5" x14ac:dyDescent="0.25">
      <c r="A900" s="28">
        <v>4</v>
      </c>
      <c r="B900" s="90" t="s">
        <v>1435</v>
      </c>
      <c r="C900" s="87" t="s">
        <v>1407</v>
      </c>
      <c r="D900" s="130"/>
      <c r="E900" s="99">
        <v>7722000.0000000009</v>
      </c>
      <c r="F900" s="142"/>
    </row>
    <row r="901" spans="1:6" ht="31.5" x14ac:dyDescent="0.25">
      <c r="A901" s="28">
        <v>5</v>
      </c>
      <c r="B901" s="90" t="s">
        <v>1436</v>
      </c>
      <c r="C901" s="87" t="s">
        <v>1407</v>
      </c>
      <c r="D901" s="130"/>
      <c r="E901" s="99">
        <v>9504000</v>
      </c>
      <c r="F901" s="142"/>
    </row>
    <row r="902" spans="1:6" ht="38.25" customHeight="1" x14ac:dyDescent="0.25">
      <c r="A902" s="10" t="s">
        <v>1596</v>
      </c>
      <c r="B902" s="128" t="s">
        <v>1437</v>
      </c>
      <c r="C902" s="128"/>
      <c r="D902" s="128"/>
      <c r="E902" s="128"/>
      <c r="F902" s="91"/>
    </row>
    <row r="903" spans="1:6" ht="31.5" x14ac:dyDescent="0.25">
      <c r="A903" s="28">
        <v>1</v>
      </c>
      <c r="B903" s="90" t="s">
        <v>1438</v>
      </c>
      <c r="C903" s="87" t="s">
        <v>1407</v>
      </c>
      <c r="D903" s="130" t="s">
        <v>1426</v>
      </c>
      <c r="E903" s="99">
        <v>6890400</v>
      </c>
      <c r="F903" s="134"/>
    </row>
    <row r="904" spans="1:6" ht="31.5" x14ac:dyDescent="0.25">
      <c r="A904" s="28">
        <v>2</v>
      </c>
      <c r="B904" s="90" t="s">
        <v>1439</v>
      </c>
      <c r="C904" s="87" t="s">
        <v>1407</v>
      </c>
      <c r="D904" s="130"/>
      <c r="E904" s="99">
        <v>8316000.0000000009</v>
      </c>
      <c r="F904" s="134"/>
    </row>
    <row r="905" spans="1:6" ht="31.5" x14ac:dyDescent="0.25">
      <c r="A905" s="28">
        <v>3</v>
      </c>
      <c r="B905" s="90" t="s">
        <v>1440</v>
      </c>
      <c r="C905" s="87" t="s">
        <v>1407</v>
      </c>
      <c r="D905" s="130"/>
      <c r="E905" s="99">
        <v>8553600</v>
      </c>
      <c r="F905" s="134"/>
    </row>
    <row r="906" spans="1:6" ht="37.5" customHeight="1" x14ac:dyDescent="0.25">
      <c r="A906" s="28">
        <v>4</v>
      </c>
      <c r="B906" s="90" t="s">
        <v>1441</v>
      </c>
      <c r="C906" s="87" t="s">
        <v>1407</v>
      </c>
      <c r="D906" s="130"/>
      <c r="E906" s="99">
        <v>8791200</v>
      </c>
      <c r="F906" s="134"/>
    </row>
    <row r="907" spans="1:6" ht="37.5" customHeight="1" x14ac:dyDescent="0.25">
      <c r="A907" s="28">
        <v>5</v>
      </c>
      <c r="B907" s="90" t="s">
        <v>1442</v>
      </c>
      <c r="C907" s="87" t="s">
        <v>1407</v>
      </c>
      <c r="D907" s="130"/>
      <c r="E907" s="99">
        <v>10692000</v>
      </c>
      <c r="F907" s="134"/>
    </row>
    <row r="908" spans="1:6" ht="21.75" customHeight="1" x14ac:dyDescent="0.25">
      <c r="A908" s="28">
        <v>6</v>
      </c>
      <c r="B908" s="90" t="s">
        <v>1443</v>
      </c>
      <c r="C908" s="87" t="s">
        <v>1407</v>
      </c>
      <c r="D908" s="130"/>
      <c r="E908" s="99">
        <v>3456000</v>
      </c>
      <c r="F908" s="134"/>
    </row>
    <row r="909" spans="1:6" ht="31.5" x14ac:dyDescent="0.25">
      <c r="A909" s="28">
        <v>7</v>
      </c>
      <c r="B909" s="90" t="s">
        <v>1444</v>
      </c>
      <c r="C909" s="87" t="s">
        <v>1407</v>
      </c>
      <c r="D909" s="130"/>
      <c r="E909" s="99">
        <v>10260000</v>
      </c>
      <c r="F909" s="134"/>
    </row>
    <row r="910" spans="1:6" ht="31.5" customHeight="1" x14ac:dyDescent="0.25">
      <c r="A910" s="10" t="s">
        <v>1597</v>
      </c>
      <c r="B910" s="128" t="s">
        <v>1445</v>
      </c>
      <c r="C910" s="128"/>
      <c r="D910" s="128"/>
      <c r="E910" s="128"/>
      <c r="F910" s="91"/>
    </row>
    <row r="911" spans="1:6" x14ac:dyDescent="0.25">
      <c r="A911" s="28">
        <v>1</v>
      </c>
      <c r="B911" s="92" t="s">
        <v>1446</v>
      </c>
      <c r="C911" s="93" t="s">
        <v>1447</v>
      </c>
      <c r="D911" s="127" t="s">
        <v>1448</v>
      </c>
      <c r="E911" s="99">
        <v>64240000.000000007</v>
      </c>
      <c r="F911" s="134"/>
    </row>
    <row r="912" spans="1:6" x14ac:dyDescent="0.25">
      <c r="A912" s="28">
        <v>2</v>
      </c>
      <c r="B912" s="92" t="s">
        <v>1449</v>
      </c>
      <c r="C912" s="93" t="s">
        <v>1447</v>
      </c>
      <c r="D912" s="131"/>
      <c r="E912" s="99">
        <v>67540000</v>
      </c>
      <c r="F912" s="134"/>
    </row>
    <row r="913" spans="1:6" x14ac:dyDescent="0.25">
      <c r="A913" s="28">
        <v>3</v>
      </c>
      <c r="B913" s="92" t="s">
        <v>1450</v>
      </c>
      <c r="C913" s="93" t="s">
        <v>1447</v>
      </c>
      <c r="D913" s="131"/>
      <c r="E913" s="99">
        <v>75020000</v>
      </c>
      <c r="F913" s="134"/>
    </row>
    <row r="914" spans="1:6" x14ac:dyDescent="0.25">
      <c r="A914" s="28">
        <v>4</v>
      </c>
      <c r="B914" s="92" t="s">
        <v>1451</v>
      </c>
      <c r="C914" s="93" t="s">
        <v>1447</v>
      </c>
      <c r="D914" s="131"/>
      <c r="E914" s="99">
        <v>78980000</v>
      </c>
      <c r="F914" s="134"/>
    </row>
    <row r="915" spans="1:6" x14ac:dyDescent="0.25">
      <c r="A915" s="28">
        <v>5</v>
      </c>
      <c r="B915" s="92" t="s">
        <v>1452</v>
      </c>
      <c r="C915" s="93" t="s">
        <v>1447</v>
      </c>
      <c r="D915" s="131"/>
      <c r="E915" s="99">
        <v>83490000</v>
      </c>
      <c r="F915" s="134"/>
    </row>
    <row r="916" spans="1:6" x14ac:dyDescent="0.25">
      <c r="A916" s="28">
        <v>6</v>
      </c>
      <c r="B916" s="92" t="s">
        <v>1453</v>
      </c>
      <c r="C916" s="93" t="s">
        <v>1447</v>
      </c>
      <c r="D916" s="131"/>
      <c r="E916" s="99">
        <v>87670000</v>
      </c>
      <c r="F916" s="134"/>
    </row>
    <row r="917" spans="1:6" ht="22.5" customHeight="1" x14ac:dyDescent="0.25">
      <c r="A917" s="10" t="s">
        <v>1598</v>
      </c>
      <c r="B917" s="128" t="s">
        <v>1454</v>
      </c>
      <c r="C917" s="128"/>
      <c r="D917" s="128"/>
      <c r="E917" s="128"/>
      <c r="F917" s="91"/>
    </row>
    <row r="918" spans="1:6" ht="31.5" x14ac:dyDescent="0.25">
      <c r="A918" s="28">
        <v>1</v>
      </c>
      <c r="B918" s="94" t="s">
        <v>1455</v>
      </c>
      <c r="C918" s="87" t="s">
        <v>1407</v>
      </c>
      <c r="D918" s="132" t="s">
        <v>1456</v>
      </c>
      <c r="E918" s="98">
        <v>513000.00000000006</v>
      </c>
      <c r="F918" s="135"/>
    </row>
    <row r="919" spans="1:6" ht="38.25" customHeight="1" x14ac:dyDescent="0.25">
      <c r="A919" s="28">
        <v>2</v>
      </c>
      <c r="B919" s="94" t="s">
        <v>1457</v>
      </c>
      <c r="C919" s="87" t="s">
        <v>1407</v>
      </c>
      <c r="D919" s="133"/>
      <c r="E919" s="98">
        <v>723600</v>
      </c>
      <c r="F919" s="135"/>
    </row>
    <row r="920" spans="1:6" ht="35.25" customHeight="1" x14ac:dyDescent="0.25">
      <c r="A920" s="28">
        <v>3</v>
      </c>
      <c r="B920" s="94" t="s">
        <v>1458</v>
      </c>
      <c r="C920" s="87" t="s">
        <v>1407</v>
      </c>
      <c r="D920" s="133"/>
      <c r="E920" s="98">
        <v>513000.00000000006</v>
      </c>
      <c r="F920" s="135"/>
    </row>
    <row r="921" spans="1:6" ht="37.5" customHeight="1" x14ac:dyDescent="0.25">
      <c r="A921" s="28">
        <v>4</v>
      </c>
      <c r="B921" s="94" t="s">
        <v>1459</v>
      </c>
      <c r="C921" s="87" t="s">
        <v>1407</v>
      </c>
      <c r="D921" s="133"/>
      <c r="E921" s="98">
        <v>597240</v>
      </c>
      <c r="F921" s="135"/>
    </row>
    <row r="922" spans="1:6" ht="33" customHeight="1" x14ac:dyDescent="0.25">
      <c r="A922" s="28">
        <v>5</v>
      </c>
      <c r="B922" s="94" t="s">
        <v>1460</v>
      </c>
      <c r="C922" s="87" t="s">
        <v>1407</v>
      </c>
      <c r="D922" s="133"/>
      <c r="E922" s="98">
        <v>898560.00000000012</v>
      </c>
      <c r="F922" s="135"/>
    </row>
    <row r="923" spans="1:6" ht="36.75" customHeight="1" x14ac:dyDescent="0.25">
      <c r="A923" s="28">
        <v>6</v>
      </c>
      <c r="B923" s="94" t="s">
        <v>1461</v>
      </c>
      <c r="C923" s="87" t="s">
        <v>1407</v>
      </c>
      <c r="D923" s="133"/>
      <c r="E923" s="98">
        <v>597240</v>
      </c>
      <c r="F923" s="135"/>
    </row>
    <row r="924" spans="1:6" ht="34.5" customHeight="1" x14ac:dyDescent="0.25">
      <c r="A924" s="10" t="s">
        <v>1599</v>
      </c>
      <c r="B924" s="128" t="s">
        <v>1462</v>
      </c>
      <c r="C924" s="128"/>
      <c r="D924" s="128"/>
      <c r="E924" s="128"/>
      <c r="F924" s="91"/>
    </row>
    <row r="925" spans="1:6" ht="31.5" x14ac:dyDescent="0.25">
      <c r="A925" s="28">
        <v>1</v>
      </c>
      <c r="B925" s="86" t="s">
        <v>1463</v>
      </c>
      <c r="C925" s="87" t="s">
        <v>1407</v>
      </c>
      <c r="D925" s="127" t="s">
        <v>1456</v>
      </c>
      <c r="E925" s="98">
        <v>864000</v>
      </c>
      <c r="F925" s="136"/>
    </row>
    <row r="926" spans="1:6" ht="34.5" customHeight="1" x14ac:dyDescent="0.25">
      <c r="A926" s="28">
        <v>2</v>
      </c>
      <c r="B926" s="86" t="s">
        <v>1464</v>
      </c>
      <c r="C926" s="87" t="s">
        <v>1407</v>
      </c>
      <c r="D926" s="127"/>
      <c r="E926" s="98">
        <v>1198800</v>
      </c>
      <c r="F926" s="136"/>
    </row>
    <row r="927" spans="1:6" ht="36.75" customHeight="1" x14ac:dyDescent="0.25">
      <c r="A927" s="28">
        <v>3</v>
      </c>
      <c r="B927" s="86" t="s">
        <v>1465</v>
      </c>
      <c r="C927" s="87" t="s">
        <v>1407</v>
      </c>
      <c r="D927" s="127"/>
      <c r="E927" s="98">
        <v>779760</v>
      </c>
      <c r="F927" s="136"/>
    </row>
    <row r="928" spans="1:6" ht="38.25" customHeight="1" x14ac:dyDescent="0.25">
      <c r="A928" s="28">
        <v>4</v>
      </c>
      <c r="B928" s="86" t="s">
        <v>1466</v>
      </c>
      <c r="C928" s="87" t="s">
        <v>1407</v>
      </c>
      <c r="D928" s="127"/>
      <c r="E928" s="98">
        <v>1023840.0000000001</v>
      </c>
      <c r="F928" s="136"/>
    </row>
    <row r="929" spans="1:6" ht="39.75" customHeight="1" x14ac:dyDescent="0.25">
      <c r="A929" s="28">
        <v>5</v>
      </c>
      <c r="B929" s="86" t="s">
        <v>1511</v>
      </c>
      <c r="C929" s="87" t="s">
        <v>1407</v>
      </c>
      <c r="D929" s="127"/>
      <c r="E929" s="98">
        <v>619920</v>
      </c>
      <c r="F929" s="136"/>
    </row>
    <row r="930" spans="1:6" ht="42" customHeight="1" x14ac:dyDescent="0.25">
      <c r="A930" s="28">
        <v>6</v>
      </c>
      <c r="B930" s="86" t="s">
        <v>1467</v>
      </c>
      <c r="C930" s="87" t="s">
        <v>1407</v>
      </c>
      <c r="D930" s="127"/>
      <c r="E930" s="98">
        <v>881280</v>
      </c>
      <c r="F930" s="136"/>
    </row>
    <row r="931" spans="1:6" ht="43.5" customHeight="1" x14ac:dyDescent="0.25">
      <c r="A931" s="28">
        <v>7</v>
      </c>
      <c r="B931" s="86" t="s">
        <v>1468</v>
      </c>
      <c r="C931" s="87" t="s">
        <v>1407</v>
      </c>
      <c r="D931" s="127"/>
      <c r="E931" s="98">
        <v>1188000</v>
      </c>
      <c r="F931" s="136"/>
    </row>
    <row r="932" spans="1:6" ht="26.25" customHeight="1" x14ac:dyDescent="0.25">
      <c r="A932" s="10" t="s">
        <v>1604</v>
      </c>
      <c r="B932" s="128" t="s">
        <v>1469</v>
      </c>
      <c r="C932" s="128"/>
      <c r="D932" s="128"/>
      <c r="E932" s="128"/>
      <c r="F932" s="91"/>
    </row>
    <row r="933" spans="1:6" ht="42" customHeight="1" x14ac:dyDescent="0.25">
      <c r="A933" s="28">
        <v>1</v>
      </c>
      <c r="B933" s="86" t="s">
        <v>1470</v>
      </c>
      <c r="C933" s="87" t="s">
        <v>1407</v>
      </c>
      <c r="D933" s="132" t="s">
        <v>1456</v>
      </c>
      <c r="E933" s="98">
        <v>1449360</v>
      </c>
      <c r="F933" s="136"/>
    </row>
    <row r="934" spans="1:6" ht="47.25" customHeight="1" x14ac:dyDescent="0.25">
      <c r="A934" s="28">
        <v>2</v>
      </c>
      <c r="B934" s="86" t="s">
        <v>1471</v>
      </c>
      <c r="C934" s="87" t="s">
        <v>1407</v>
      </c>
      <c r="D934" s="133"/>
      <c r="E934" s="98">
        <v>1518480</v>
      </c>
      <c r="F934" s="136"/>
    </row>
    <row r="935" spans="1:6" ht="37.5" customHeight="1" x14ac:dyDescent="0.25">
      <c r="A935" s="28">
        <v>3</v>
      </c>
      <c r="B935" s="86" t="s">
        <v>1472</v>
      </c>
      <c r="C935" s="87" t="s">
        <v>1407</v>
      </c>
      <c r="D935" s="133"/>
      <c r="E935" s="98">
        <v>2432160</v>
      </c>
      <c r="F935" s="136"/>
    </row>
    <row r="936" spans="1:6" ht="43.5" customHeight="1" x14ac:dyDescent="0.25">
      <c r="A936" s="28">
        <v>4</v>
      </c>
      <c r="B936" s="86" t="s">
        <v>1473</v>
      </c>
      <c r="C936" s="87" t="s">
        <v>1407</v>
      </c>
      <c r="D936" s="133"/>
      <c r="E936" s="98">
        <v>2788560</v>
      </c>
      <c r="F936" s="136"/>
    </row>
    <row r="937" spans="1:6" ht="43.5" customHeight="1" x14ac:dyDescent="0.25">
      <c r="A937" s="28">
        <v>5</v>
      </c>
      <c r="B937" s="86" t="s">
        <v>1474</v>
      </c>
      <c r="C937" s="87" t="s">
        <v>1407</v>
      </c>
      <c r="D937" s="133"/>
      <c r="E937" s="98">
        <v>2965680</v>
      </c>
      <c r="F937" s="136"/>
    </row>
    <row r="938" spans="1:6" ht="46.5" customHeight="1" x14ac:dyDescent="0.25">
      <c r="A938" s="28">
        <v>6</v>
      </c>
      <c r="B938" s="86" t="s">
        <v>1475</v>
      </c>
      <c r="C938" s="87" t="s">
        <v>1407</v>
      </c>
      <c r="D938" s="133"/>
      <c r="E938" s="98">
        <v>3594240.0000000005</v>
      </c>
      <c r="F938" s="136"/>
    </row>
    <row r="939" spans="1:6" ht="24.75" customHeight="1" x14ac:dyDescent="0.25">
      <c r="A939" s="10" t="s">
        <v>1605</v>
      </c>
      <c r="B939" s="128" t="s">
        <v>1476</v>
      </c>
      <c r="C939" s="128"/>
      <c r="D939" s="128"/>
      <c r="E939" s="128"/>
      <c r="F939" s="91"/>
    </row>
    <row r="940" spans="1:6" ht="39.75" customHeight="1" x14ac:dyDescent="0.25">
      <c r="A940" s="28">
        <v>1</v>
      </c>
      <c r="B940" s="95" t="s">
        <v>1477</v>
      </c>
      <c r="C940" s="87" t="s">
        <v>1407</v>
      </c>
      <c r="D940" s="127" t="s">
        <v>1456</v>
      </c>
      <c r="E940" s="98">
        <v>1848960.0000000002</v>
      </c>
      <c r="F940" s="89"/>
    </row>
    <row r="941" spans="1:6" ht="46.5" customHeight="1" x14ac:dyDescent="0.25">
      <c r="A941" s="28">
        <v>2</v>
      </c>
      <c r="B941" s="95" t="s">
        <v>1478</v>
      </c>
      <c r="C941" s="87" t="s">
        <v>1407</v>
      </c>
      <c r="D941" s="127"/>
      <c r="E941" s="98">
        <v>2766960</v>
      </c>
      <c r="F941" s="89"/>
    </row>
    <row r="942" spans="1:6" ht="48.75" customHeight="1" x14ac:dyDescent="0.25">
      <c r="A942" s="28">
        <v>3</v>
      </c>
      <c r="B942" s="95" t="s">
        <v>1479</v>
      </c>
      <c r="C942" s="87" t="s">
        <v>1407</v>
      </c>
      <c r="D942" s="127"/>
      <c r="E942" s="98">
        <v>2812320</v>
      </c>
      <c r="F942" s="89"/>
    </row>
    <row r="943" spans="1:6" ht="41.25" customHeight="1" x14ac:dyDescent="0.25">
      <c r="A943" s="28">
        <v>4</v>
      </c>
      <c r="B943" s="95" t="s">
        <v>1480</v>
      </c>
      <c r="C943" s="87" t="s">
        <v>1407</v>
      </c>
      <c r="D943" s="127"/>
      <c r="E943" s="98">
        <v>3574800.0000000005</v>
      </c>
      <c r="F943" s="89"/>
    </row>
    <row r="944" spans="1:6" ht="39.75" customHeight="1" x14ac:dyDescent="0.25">
      <c r="A944" s="10" t="s">
        <v>1606</v>
      </c>
      <c r="B944" s="128" t="s">
        <v>1481</v>
      </c>
      <c r="C944" s="128"/>
      <c r="D944" s="128"/>
      <c r="E944" s="128"/>
      <c r="F944" s="91"/>
    </row>
    <row r="945" spans="1:6" ht="31.5" x14ac:dyDescent="0.25">
      <c r="A945" s="28">
        <v>1</v>
      </c>
      <c r="B945" s="86" t="s">
        <v>1482</v>
      </c>
      <c r="C945" s="87" t="s">
        <v>1407</v>
      </c>
      <c r="D945" s="127" t="s">
        <v>1456</v>
      </c>
      <c r="E945" s="98">
        <v>295920</v>
      </c>
      <c r="F945" s="137"/>
    </row>
    <row r="946" spans="1:6" ht="31.5" x14ac:dyDescent="0.25">
      <c r="A946" s="28">
        <v>2</v>
      </c>
      <c r="B946" s="86" t="s">
        <v>1483</v>
      </c>
      <c r="C946" s="87" t="s">
        <v>1407</v>
      </c>
      <c r="D946" s="127"/>
      <c r="E946" s="98">
        <v>432000</v>
      </c>
      <c r="F946" s="137"/>
    </row>
    <row r="947" spans="1:6" ht="31.5" x14ac:dyDescent="0.25">
      <c r="A947" s="28">
        <v>3</v>
      </c>
      <c r="B947" s="86" t="s">
        <v>1484</v>
      </c>
      <c r="C947" s="87" t="s">
        <v>1407</v>
      </c>
      <c r="D947" s="127"/>
      <c r="E947" s="98">
        <v>542160</v>
      </c>
      <c r="F947" s="137"/>
    </row>
    <row r="948" spans="1:6" ht="31.5" x14ac:dyDescent="0.25">
      <c r="A948" s="28">
        <v>4</v>
      </c>
      <c r="B948" s="86" t="s">
        <v>1485</v>
      </c>
      <c r="C948" s="87" t="s">
        <v>1407</v>
      </c>
      <c r="D948" s="127"/>
      <c r="E948" s="98">
        <v>689040</v>
      </c>
      <c r="F948" s="137"/>
    </row>
    <row r="949" spans="1:6" ht="31.5" x14ac:dyDescent="0.25">
      <c r="A949" s="28">
        <v>5</v>
      </c>
      <c r="B949" s="86" t="s">
        <v>1486</v>
      </c>
      <c r="C949" s="87" t="s">
        <v>1407</v>
      </c>
      <c r="D949" s="127"/>
      <c r="E949" s="98">
        <v>1561680</v>
      </c>
      <c r="F949" s="137"/>
    </row>
    <row r="950" spans="1:6" ht="31.5" x14ac:dyDescent="0.25">
      <c r="A950" s="28">
        <v>6</v>
      </c>
      <c r="B950" s="86" t="s">
        <v>1487</v>
      </c>
      <c r="C950" s="87" t="s">
        <v>1407</v>
      </c>
      <c r="D950" s="127"/>
      <c r="E950" s="98">
        <v>2166480</v>
      </c>
      <c r="F950" s="137"/>
    </row>
    <row r="951" spans="1:6" ht="31.5" x14ac:dyDescent="0.25">
      <c r="A951" s="28">
        <v>7</v>
      </c>
      <c r="B951" s="86" t="s">
        <v>1488</v>
      </c>
      <c r="C951" s="87" t="s">
        <v>1407</v>
      </c>
      <c r="D951" s="127"/>
      <c r="E951" s="98">
        <v>3065040</v>
      </c>
      <c r="F951" s="137"/>
    </row>
    <row r="952" spans="1:6" ht="31.5" x14ac:dyDescent="0.25">
      <c r="A952" s="28">
        <v>8</v>
      </c>
      <c r="B952" s="86" t="s">
        <v>1489</v>
      </c>
      <c r="C952" s="87" t="s">
        <v>1407</v>
      </c>
      <c r="D952" s="127"/>
      <c r="E952" s="98">
        <v>4834080</v>
      </c>
      <c r="F952" s="137"/>
    </row>
    <row r="953" spans="1:6" ht="31.5" x14ac:dyDescent="0.25">
      <c r="A953" s="28">
        <v>9</v>
      </c>
      <c r="B953" s="86" t="s">
        <v>1490</v>
      </c>
      <c r="C953" s="87" t="s">
        <v>1407</v>
      </c>
      <c r="D953" s="127"/>
      <c r="E953" s="98">
        <v>9288000</v>
      </c>
      <c r="F953" s="137"/>
    </row>
    <row r="954" spans="1:6" ht="30.75" customHeight="1" x14ac:dyDescent="0.25">
      <c r="A954" s="10" t="s">
        <v>1607</v>
      </c>
      <c r="B954" s="128" t="s">
        <v>1491</v>
      </c>
      <c r="C954" s="128"/>
      <c r="D954" s="128"/>
      <c r="E954" s="128"/>
      <c r="F954" s="91"/>
    </row>
    <row r="955" spans="1:6" ht="31.5" x14ac:dyDescent="0.25">
      <c r="A955" s="28">
        <v>1</v>
      </c>
      <c r="B955" s="86" t="s">
        <v>1492</v>
      </c>
      <c r="C955" s="87" t="s">
        <v>1407</v>
      </c>
      <c r="D955" s="127" t="s">
        <v>1456</v>
      </c>
      <c r="E955" s="98">
        <v>3888000.0000000005</v>
      </c>
      <c r="F955" s="137"/>
    </row>
    <row r="956" spans="1:6" ht="31.5" x14ac:dyDescent="0.25">
      <c r="A956" s="28">
        <v>2</v>
      </c>
      <c r="B956" s="86" t="s">
        <v>1493</v>
      </c>
      <c r="C956" s="87" t="s">
        <v>1407</v>
      </c>
      <c r="D956" s="127"/>
      <c r="E956" s="98">
        <v>4968000</v>
      </c>
      <c r="F956" s="137"/>
    </row>
    <row r="957" spans="1:6" ht="31.5" x14ac:dyDescent="0.25">
      <c r="A957" s="28">
        <v>3</v>
      </c>
      <c r="B957" s="86" t="s">
        <v>1494</v>
      </c>
      <c r="C957" s="87" t="s">
        <v>1407</v>
      </c>
      <c r="D957" s="127"/>
      <c r="E957" s="98">
        <v>6480000</v>
      </c>
      <c r="F957" s="137"/>
    </row>
    <row r="958" spans="1:6" ht="31.5" x14ac:dyDescent="0.25">
      <c r="A958" s="28">
        <v>4</v>
      </c>
      <c r="B958" s="86" t="s">
        <v>1495</v>
      </c>
      <c r="C958" s="87" t="s">
        <v>1407</v>
      </c>
      <c r="D958" s="127"/>
      <c r="E958" s="98">
        <v>8640000</v>
      </c>
      <c r="F958" s="137"/>
    </row>
    <row r="959" spans="1:6" ht="31.5" x14ac:dyDescent="0.25">
      <c r="A959" s="28">
        <v>5</v>
      </c>
      <c r="B959" s="86" t="s">
        <v>1496</v>
      </c>
      <c r="C959" s="87" t="s">
        <v>1407</v>
      </c>
      <c r="D959" s="127"/>
      <c r="E959" s="98">
        <v>19008000</v>
      </c>
      <c r="F959" s="137"/>
    </row>
    <row r="960" spans="1:6" ht="31.5" customHeight="1" x14ac:dyDescent="0.25">
      <c r="A960" s="10" t="s">
        <v>1608</v>
      </c>
      <c r="B960" s="128" t="s">
        <v>1497</v>
      </c>
      <c r="C960" s="128"/>
      <c r="D960" s="128"/>
      <c r="E960" s="128"/>
      <c r="F960" s="91"/>
    </row>
    <row r="961" spans="1:6" ht="31.5" x14ac:dyDescent="0.25">
      <c r="A961" s="28">
        <v>1</v>
      </c>
      <c r="B961" s="86" t="s">
        <v>1498</v>
      </c>
      <c r="C961" s="87" t="s">
        <v>1407</v>
      </c>
      <c r="D961" s="127" t="s">
        <v>1456</v>
      </c>
      <c r="E961" s="98">
        <v>1080000</v>
      </c>
      <c r="F961" s="137"/>
    </row>
    <row r="962" spans="1:6" ht="31.5" x14ac:dyDescent="0.25">
      <c r="A962" s="28">
        <v>2</v>
      </c>
      <c r="B962" s="86" t="s">
        <v>1499</v>
      </c>
      <c r="C962" s="87" t="s">
        <v>1407</v>
      </c>
      <c r="D962" s="127"/>
      <c r="E962" s="98">
        <v>1080000</v>
      </c>
      <c r="F962" s="137"/>
    </row>
    <row r="963" spans="1:6" ht="31.5" x14ac:dyDescent="0.25">
      <c r="A963" s="28">
        <v>3</v>
      </c>
      <c r="B963" s="86" t="s">
        <v>1500</v>
      </c>
      <c r="C963" s="87" t="s">
        <v>1407</v>
      </c>
      <c r="D963" s="127"/>
      <c r="E963" s="98">
        <v>1136160</v>
      </c>
      <c r="F963" s="137"/>
    </row>
    <row r="964" spans="1:6" ht="36.75" customHeight="1" x14ac:dyDescent="0.25">
      <c r="A964" s="28">
        <v>4</v>
      </c>
      <c r="B964" s="86" t="s">
        <v>1501</v>
      </c>
      <c r="C964" s="87" t="s">
        <v>1407</v>
      </c>
      <c r="D964" s="127"/>
      <c r="E964" s="98">
        <v>1032480.0000000001</v>
      </c>
      <c r="F964" s="137"/>
    </row>
    <row r="965" spans="1:6" ht="31.5" customHeight="1" x14ac:dyDescent="0.25">
      <c r="A965" s="28">
        <v>5</v>
      </c>
      <c r="B965" s="96" t="s">
        <v>1502</v>
      </c>
      <c r="C965" s="87" t="s">
        <v>1407</v>
      </c>
      <c r="D965" s="127"/>
      <c r="E965" s="98">
        <v>2114640</v>
      </c>
      <c r="F965" s="137"/>
    </row>
    <row r="966" spans="1:6" ht="31.5" x14ac:dyDescent="0.25">
      <c r="A966" s="28">
        <v>6</v>
      </c>
      <c r="B966" s="86" t="s">
        <v>1503</v>
      </c>
      <c r="C966" s="87" t="s">
        <v>1407</v>
      </c>
      <c r="D966" s="127"/>
      <c r="E966" s="98">
        <v>1119999.96</v>
      </c>
      <c r="F966" s="137"/>
    </row>
    <row r="967" spans="1:6" ht="31.5" x14ac:dyDescent="0.25">
      <c r="A967" s="28">
        <v>7</v>
      </c>
      <c r="B967" s="86" t="s">
        <v>1504</v>
      </c>
      <c r="C967" s="87" t="s">
        <v>1407</v>
      </c>
      <c r="D967" s="127"/>
      <c r="E967" s="98">
        <v>984999.96000000008</v>
      </c>
      <c r="F967" s="137"/>
    </row>
    <row r="968" spans="1:6" ht="31.5" x14ac:dyDescent="0.25">
      <c r="A968" s="28">
        <v>8</v>
      </c>
      <c r="B968" s="86" t="s">
        <v>1505</v>
      </c>
      <c r="C968" s="87" t="s">
        <v>1407</v>
      </c>
      <c r="D968" s="127"/>
      <c r="E968" s="98">
        <v>822999.96000000008</v>
      </c>
      <c r="F968" s="137"/>
    </row>
    <row r="969" spans="1:6" ht="31.5" x14ac:dyDescent="0.25">
      <c r="A969" s="28">
        <v>9</v>
      </c>
      <c r="B969" s="86" t="s">
        <v>1506</v>
      </c>
      <c r="C969" s="87" t="s">
        <v>1407</v>
      </c>
      <c r="D969" s="127"/>
      <c r="E969" s="98">
        <v>1512000</v>
      </c>
      <c r="F969" s="137"/>
    </row>
    <row r="970" spans="1:6" ht="31.5" x14ac:dyDescent="0.25">
      <c r="A970" s="28">
        <v>10</v>
      </c>
      <c r="B970" s="86" t="s">
        <v>1507</v>
      </c>
      <c r="C970" s="87" t="s">
        <v>1407</v>
      </c>
      <c r="D970" s="127"/>
      <c r="E970" s="98">
        <v>1899999.7200000002</v>
      </c>
      <c r="F970" s="137"/>
    </row>
    <row r="971" spans="1:6" ht="31.5" x14ac:dyDescent="0.25">
      <c r="A971" s="28">
        <v>11</v>
      </c>
      <c r="B971" s="86" t="s">
        <v>1508</v>
      </c>
      <c r="C971" s="87" t="s">
        <v>1407</v>
      </c>
      <c r="D971" s="127"/>
      <c r="E971" s="98">
        <v>1512000</v>
      </c>
      <c r="F971" s="137"/>
    </row>
    <row r="972" spans="1:6" ht="31.5" x14ac:dyDescent="0.25">
      <c r="A972" s="28">
        <v>12</v>
      </c>
      <c r="B972" s="86" t="s">
        <v>1509</v>
      </c>
      <c r="C972" s="87" t="s">
        <v>1407</v>
      </c>
      <c r="D972" s="127"/>
      <c r="E972" s="98">
        <v>1899999.7200000002</v>
      </c>
      <c r="F972" s="137"/>
    </row>
    <row r="973" spans="1:6" ht="31.5" x14ac:dyDescent="0.25">
      <c r="A973" s="28">
        <v>13</v>
      </c>
      <c r="B973" s="86" t="s">
        <v>1510</v>
      </c>
      <c r="C973" s="87" t="s">
        <v>1407</v>
      </c>
      <c r="D973" s="127"/>
      <c r="E973" s="98">
        <v>3164000.4000000004</v>
      </c>
      <c r="F973" s="137"/>
    </row>
  </sheetData>
  <mergeCells count="234">
    <mergeCell ref="B244:E244"/>
    <mergeCell ref="D245:D253"/>
    <mergeCell ref="F245:F253"/>
    <mergeCell ref="B242:E242"/>
    <mergeCell ref="D230:D241"/>
    <mergeCell ref="F229:F241"/>
    <mergeCell ref="D494:D504"/>
    <mergeCell ref="D506:D516"/>
    <mergeCell ref="D518:D540"/>
    <mergeCell ref="D542:D552"/>
    <mergeCell ref="D435:D438"/>
    <mergeCell ref="D440:D450"/>
    <mergeCell ref="A254:E254"/>
    <mergeCell ref="B229:E229"/>
    <mergeCell ref="B388:E388"/>
    <mergeCell ref="B379:E379"/>
    <mergeCell ref="B360:E360"/>
    <mergeCell ref="B350:E350"/>
    <mergeCell ref="B345:E345"/>
    <mergeCell ref="D346:D349"/>
    <mergeCell ref="D452:D455"/>
    <mergeCell ref="D457:D467"/>
    <mergeCell ref="D469:D480"/>
    <mergeCell ref="D389:D393"/>
    <mergeCell ref="D395:D397"/>
    <mergeCell ref="D399:D416"/>
    <mergeCell ref="D418:D421"/>
    <mergeCell ref="D859:D870"/>
    <mergeCell ref="F256:F870"/>
    <mergeCell ref="D775:D787"/>
    <mergeCell ref="D789:D801"/>
    <mergeCell ref="D803:D815"/>
    <mergeCell ref="D817:D838"/>
    <mergeCell ref="D840:D857"/>
    <mergeCell ref="D703:D713"/>
    <mergeCell ref="D715:D725"/>
    <mergeCell ref="D727:D737"/>
    <mergeCell ref="D739:D761"/>
    <mergeCell ref="D763:D773"/>
    <mergeCell ref="D554:D566"/>
    <mergeCell ref="D568:D580"/>
    <mergeCell ref="D582:D595"/>
    <mergeCell ref="D597:D618"/>
    <mergeCell ref="D620:D637"/>
    <mergeCell ref="D482:D492"/>
    <mergeCell ref="D296:D301"/>
    <mergeCell ref="D303:D307"/>
    <mergeCell ref="B317:E317"/>
    <mergeCell ref="B315:E315"/>
    <mergeCell ref="B308:E308"/>
    <mergeCell ref="B302:E302"/>
    <mergeCell ref="D280:D281"/>
    <mergeCell ref="D283:D294"/>
    <mergeCell ref="D423:D433"/>
    <mergeCell ref="D309:D314"/>
    <mergeCell ref="D318:D321"/>
    <mergeCell ref="D323:D328"/>
    <mergeCell ref="D332:D335"/>
    <mergeCell ref="D337:D342"/>
    <mergeCell ref="B343:E343"/>
    <mergeCell ref="B336:E336"/>
    <mergeCell ref="B331:E331"/>
    <mergeCell ref="B329:E329"/>
    <mergeCell ref="B322:E322"/>
    <mergeCell ref="B714:E714"/>
    <mergeCell ref="B672:E672"/>
    <mergeCell ref="B655:E655"/>
    <mergeCell ref="B638:E638"/>
    <mergeCell ref="B619:E619"/>
    <mergeCell ref="B596:E596"/>
    <mergeCell ref="D639:D654"/>
    <mergeCell ref="D656:D671"/>
    <mergeCell ref="D673:D688"/>
    <mergeCell ref="D690:D701"/>
    <mergeCell ref="B858:E858"/>
    <mergeCell ref="B839:E839"/>
    <mergeCell ref="B816:E816"/>
    <mergeCell ref="B802:E802"/>
    <mergeCell ref="B788:E788"/>
    <mergeCell ref="B774:E774"/>
    <mergeCell ref="B762:E762"/>
    <mergeCell ref="B738:E738"/>
    <mergeCell ref="B726:E726"/>
    <mergeCell ref="B581:E581"/>
    <mergeCell ref="B567:E567"/>
    <mergeCell ref="B553:E553"/>
    <mergeCell ref="B517:E517"/>
    <mergeCell ref="B505:E505"/>
    <mergeCell ref="B493:E493"/>
    <mergeCell ref="B481:E481"/>
    <mergeCell ref="B451:E451"/>
    <mergeCell ref="B456:E456"/>
    <mergeCell ref="B468:E468"/>
    <mergeCell ref="B439:E439"/>
    <mergeCell ref="B255:E255"/>
    <mergeCell ref="B541:E541"/>
    <mergeCell ref="D351:D359"/>
    <mergeCell ref="D361:D378"/>
    <mergeCell ref="D380:D387"/>
    <mergeCell ref="B434:E434"/>
    <mergeCell ref="B422:E422"/>
    <mergeCell ref="B417:E417"/>
    <mergeCell ref="B398:E398"/>
    <mergeCell ref="B394:E394"/>
    <mergeCell ref="D257:D259"/>
    <mergeCell ref="B260:E260"/>
    <mergeCell ref="B256:E256"/>
    <mergeCell ref="B266:E266"/>
    <mergeCell ref="B270:E270"/>
    <mergeCell ref="B274:E274"/>
    <mergeCell ref="B279:E279"/>
    <mergeCell ref="B282:E282"/>
    <mergeCell ref="B295:E295"/>
    <mergeCell ref="D261:D265"/>
    <mergeCell ref="D267:D269"/>
    <mergeCell ref="D271:D273"/>
    <mergeCell ref="D275:D278"/>
    <mergeCell ref="D188:D196"/>
    <mergeCell ref="F188:F212"/>
    <mergeCell ref="D198:D207"/>
    <mergeCell ref="D209:D212"/>
    <mergeCell ref="F158:F161"/>
    <mergeCell ref="D62:D66"/>
    <mergeCell ref="F215:F228"/>
    <mergeCell ref="D215:D228"/>
    <mergeCell ref="B162:E162"/>
    <mergeCell ref="A185:E185"/>
    <mergeCell ref="B186:E186"/>
    <mergeCell ref="B214:E214"/>
    <mergeCell ref="D164:D170"/>
    <mergeCell ref="F164:F184"/>
    <mergeCell ref="B171:E171"/>
    <mergeCell ref="D172:D179"/>
    <mergeCell ref="B180:E180"/>
    <mergeCell ref="D181:D184"/>
    <mergeCell ref="A1:F1"/>
    <mergeCell ref="A3:F3"/>
    <mergeCell ref="B57:E57"/>
    <mergeCell ref="B5:D5"/>
    <mergeCell ref="B163:E163"/>
    <mergeCell ref="D53:D56"/>
    <mergeCell ref="D58:D61"/>
    <mergeCell ref="D35:D38"/>
    <mergeCell ref="D39:D43"/>
    <mergeCell ref="D28:D34"/>
    <mergeCell ref="D49:D52"/>
    <mergeCell ref="B4:E4"/>
    <mergeCell ref="B157:E157"/>
    <mergeCell ref="A156:F156"/>
    <mergeCell ref="F5:F80"/>
    <mergeCell ref="D44:D48"/>
    <mergeCell ref="D9:D12"/>
    <mergeCell ref="D7:D8"/>
    <mergeCell ref="D14:D17"/>
    <mergeCell ref="D20:D22"/>
    <mergeCell ref="D23:D27"/>
    <mergeCell ref="B81:E81"/>
    <mergeCell ref="F955:F959"/>
    <mergeCell ref="F961:F973"/>
    <mergeCell ref="B871:E871"/>
    <mergeCell ref="B872:F872"/>
    <mergeCell ref="D874:D879"/>
    <mergeCell ref="D881:D885"/>
    <mergeCell ref="D887:D889"/>
    <mergeCell ref="D891:D895"/>
    <mergeCell ref="D897:D901"/>
    <mergeCell ref="F897:F901"/>
    <mergeCell ref="F891:F895"/>
    <mergeCell ref="F887:F889"/>
    <mergeCell ref="F881:F885"/>
    <mergeCell ref="F874:F879"/>
    <mergeCell ref="D925:D931"/>
    <mergeCell ref="D933:D938"/>
    <mergeCell ref="F903:F909"/>
    <mergeCell ref="B902:E902"/>
    <mergeCell ref="F911:F916"/>
    <mergeCell ref="F918:F923"/>
    <mergeCell ref="F925:F931"/>
    <mergeCell ref="F933:F938"/>
    <mergeCell ref="F945:F953"/>
    <mergeCell ref="B924:E924"/>
    <mergeCell ref="B917:E917"/>
    <mergeCell ref="B910:E910"/>
    <mergeCell ref="B896:E896"/>
    <mergeCell ref="B886:E886"/>
    <mergeCell ref="B880:E880"/>
    <mergeCell ref="B873:E873"/>
    <mergeCell ref="B890:E890"/>
    <mergeCell ref="D903:D909"/>
    <mergeCell ref="D911:D916"/>
    <mergeCell ref="D918:D923"/>
    <mergeCell ref="D940:D943"/>
    <mergeCell ref="D945:D953"/>
    <mergeCell ref="D955:D959"/>
    <mergeCell ref="D961:D973"/>
    <mergeCell ref="B954:E954"/>
    <mergeCell ref="B960:E960"/>
    <mergeCell ref="B944:E944"/>
    <mergeCell ref="B939:E939"/>
    <mergeCell ref="B932:E932"/>
    <mergeCell ref="B90:G90"/>
    <mergeCell ref="F91:F93"/>
    <mergeCell ref="B94:G94"/>
    <mergeCell ref="F95:F98"/>
    <mergeCell ref="F142:F148"/>
    <mergeCell ref="F138:F140"/>
    <mergeCell ref="B120:G120"/>
    <mergeCell ref="F123:F132"/>
    <mergeCell ref="B99:G99"/>
    <mergeCell ref="B102:G102"/>
    <mergeCell ref="F103:F111"/>
    <mergeCell ref="F150:F155"/>
    <mergeCell ref="A213:E213"/>
    <mergeCell ref="B82:E82"/>
    <mergeCell ref="D84:D89"/>
    <mergeCell ref="D91:D93"/>
    <mergeCell ref="D95:D98"/>
    <mergeCell ref="B101:E101"/>
    <mergeCell ref="D103:D111"/>
    <mergeCell ref="D113:D119"/>
    <mergeCell ref="B122:E122"/>
    <mergeCell ref="D123:D132"/>
    <mergeCell ref="B133:E133"/>
    <mergeCell ref="D134:D136"/>
    <mergeCell ref="B137:E137"/>
    <mergeCell ref="D138:D140"/>
    <mergeCell ref="B141:E141"/>
    <mergeCell ref="D142:D148"/>
    <mergeCell ref="B149:E149"/>
    <mergeCell ref="F134:F136"/>
    <mergeCell ref="B112:G112"/>
    <mergeCell ref="F113:F119"/>
    <mergeCell ref="B83:G83"/>
    <mergeCell ref="F84:F89"/>
  </mergeCells>
  <pageMargins left="0.5" right="0" top="0.33" bottom="0.15748031496063" header="0.15748031496063" footer="7.8740157480315001E-2"/>
  <pageSetup paperSize="9" scale="99" pageOrder="overThenDown" orientation="landscape" r:id="rId1"/>
  <rowBreaks count="2" manualBreakCount="2">
    <brk id="745" max="5" man="1"/>
    <brk id="77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5"/>
  <sheetViews>
    <sheetView workbookViewId="0">
      <selection activeCell="N19" sqref="N19"/>
    </sheetView>
  </sheetViews>
  <sheetFormatPr defaultRowHeight="15" x14ac:dyDescent="0.25"/>
  <cols>
    <col min="1" max="1" width="6.42578125" customWidth="1"/>
    <col min="2" max="2" width="42.85546875" customWidth="1"/>
    <col min="3" max="3" width="27.140625" customWidth="1"/>
    <col min="4" max="4" width="21" customWidth="1"/>
    <col min="14" max="14" width="51.7109375" customWidth="1"/>
  </cols>
  <sheetData>
    <row r="2" spans="1:4" ht="21.75" customHeight="1" x14ac:dyDescent="0.25">
      <c r="A2" s="175" t="s">
        <v>7</v>
      </c>
      <c r="B2" s="175"/>
      <c r="C2" s="175"/>
      <c r="D2" s="175"/>
    </row>
    <row r="3" spans="1:4" ht="21.75" customHeight="1" x14ac:dyDescent="0.25">
      <c r="A3" s="2" t="s">
        <v>0</v>
      </c>
      <c r="B3" s="2" t="s">
        <v>8</v>
      </c>
      <c r="C3" s="2" t="s">
        <v>9</v>
      </c>
      <c r="D3" s="2" t="s">
        <v>10</v>
      </c>
    </row>
    <row r="4" spans="1:4" ht="23.25" customHeight="1" x14ac:dyDescent="0.25">
      <c r="A4" s="1">
        <v>1</v>
      </c>
      <c r="B4" s="4" t="s">
        <v>11</v>
      </c>
      <c r="C4" s="3" t="s">
        <v>12</v>
      </c>
      <c r="D4" s="5">
        <v>80000</v>
      </c>
    </row>
    <row r="5" spans="1:4" ht="23.25" customHeight="1" x14ac:dyDescent="0.25">
      <c r="A5" s="1">
        <v>2</v>
      </c>
      <c r="B5" s="4" t="s">
        <v>13</v>
      </c>
      <c r="C5" s="3" t="s">
        <v>12</v>
      </c>
      <c r="D5" s="5">
        <v>110000</v>
      </c>
    </row>
    <row r="6" spans="1:4" ht="23.25" customHeight="1" x14ac:dyDescent="0.25">
      <c r="A6" s="1">
        <v>3</v>
      </c>
      <c r="B6" s="4" t="s">
        <v>14</v>
      </c>
      <c r="C6" s="3" t="s">
        <v>12</v>
      </c>
      <c r="D6" s="5">
        <v>140000</v>
      </c>
    </row>
    <row r="7" spans="1:4" ht="23.25" customHeight="1" x14ac:dyDescent="0.25">
      <c r="A7" s="1">
        <v>4</v>
      </c>
      <c r="B7" s="4" t="s">
        <v>15</v>
      </c>
      <c r="C7" s="3" t="s">
        <v>12</v>
      </c>
      <c r="D7" s="5">
        <v>65000</v>
      </c>
    </row>
    <row r="8" spans="1:4" ht="23.25" customHeight="1" x14ac:dyDescent="0.25">
      <c r="A8" s="1">
        <v>5</v>
      </c>
      <c r="B8" s="4" t="s">
        <v>16</v>
      </c>
      <c r="C8" s="3" t="s">
        <v>12</v>
      </c>
      <c r="D8" s="5">
        <v>130000</v>
      </c>
    </row>
    <row r="9" spans="1:4" ht="23.25" customHeight="1" x14ac:dyDescent="0.25">
      <c r="A9" s="1">
        <v>6</v>
      </c>
      <c r="B9" s="4" t="s">
        <v>17</v>
      </c>
      <c r="C9" s="3" t="s">
        <v>12</v>
      </c>
      <c r="D9" s="5">
        <v>230000</v>
      </c>
    </row>
    <row r="10" spans="1:4" ht="23.25" customHeight="1" x14ac:dyDescent="0.25">
      <c r="A10" s="1">
        <v>7</v>
      </c>
      <c r="B10" s="4" t="s">
        <v>18</v>
      </c>
      <c r="C10" s="3" t="s">
        <v>12</v>
      </c>
      <c r="D10" s="5">
        <v>30000</v>
      </c>
    </row>
    <row r="11" spans="1:4" ht="23.25" customHeight="1" x14ac:dyDescent="0.25">
      <c r="A11" s="1">
        <v>8</v>
      </c>
      <c r="B11" s="4" t="s">
        <v>19</v>
      </c>
      <c r="C11" s="3" t="s">
        <v>12</v>
      </c>
      <c r="D11" s="5">
        <v>390000</v>
      </c>
    </row>
    <row r="12" spans="1:4" ht="23.25" customHeight="1" x14ac:dyDescent="0.25">
      <c r="A12" s="1">
        <v>9</v>
      </c>
      <c r="B12" s="4" t="s">
        <v>20</v>
      </c>
      <c r="C12" s="3" t="s">
        <v>12</v>
      </c>
      <c r="D12" s="5">
        <v>480000</v>
      </c>
    </row>
    <row r="13" spans="1:4" ht="23.25" customHeight="1" x14ac:dyDescent="0.25">
      <c r="A13" s="1">
        <v>10</v>
      </c>
      <c r="B13" s="4" t="s">
        <v>21</v>
      </c>
      <c r="C13" s="3" t="s">
        <v>12</v>
      </c>
      <c r="D13" s="5">
        <v>25000</v>
      </c>
    </row>
    <row r="14" spans="1:4" ht="23.25" customHeight="1" x14ac:dyDescent="0.25">
      <c r="A14" s="1">
        <v>11</v>
      </c>
      <c r="B14" s="4" t="s">
        <v>22</v>
      </c>
      <c r="C14" s="3" t="s">
        <v>12</v>
      </c>
      <c r="D14" s="5">
        <v>80000</v>
      </c>
    </row>
    <row r="15" spans="1:4" ht="23.25" customHeight="1" x14ac:dyDescent="0.25">
      <c r="A15" s="1">
        <v>12</v>
      </c>
      <c r="B15" s="4" t="s">
        <v>23</v>
      </c>
      <c r="C15" s="3" t="s">
        <v>12</v>
      </c>
      <c r="D15" s="5">
        <v>150000</v>
      </c>
    </row>
    <row r="16" spans="1:4" ht="23.25" customHeight="1" x14ac:dyDescent="0.25">
      <c r="A16" s="1">
        <v>13</v>
      </c>
      <c r="B16" s="4" t="s">
        <v>24</v>
      </c>
      <c r="C16" s="3" t="s">
        <v>12</v>
      </c>
      <c r="D16" s="5">
        <v>230000</v>
      </c>
    </row>
    <row r="17" spans="1:14" ht="23.25" customHeight="1" x14ac:dyDescent="0.25">
      <c r="A17" s="1">
        <v>14</v>
      </c>
      <c r="B17" s="4" t="s">
        <v>25</v>
      </c>
      <c r="C17" s="3" t="s">
        <v>12</v>
      </c>
      <c r="D17" s="5">
        <v>560000</v>
      </c>
    </row>
    <row r="18" spans="1:14" ht="23.25" customHeight="1" x14ac:dyDescent="0.25">
      <c r="B18" s="6" t="s">
        <v>26</v>
      </c>
    </row>
    <row r="19" spans="1:14" ht="201" customHeight="1" x14ac:dyDescent="0.25">
      <c r="A19" s="7"/>
      <c r="B19" s="176" t="s">
        <v>27</v>
      </c>
      <c r="C19" s="176"/>
      <c r="D19" s="176"/>
      <c r="N19" s="21" t="s">
        <v>61</v>
      </c>
    </row>
    <row r="20" spans="1:14" ht="33" customHeight="1" x14ac:dyDescent="0.25">
      <c r="B20" s="176" t="s">
        <v>28</v>
      </c>
      <c r="C20" s="176"/>
      <c r="D20" s="176"/>
    </row>
    <row r="21" spans="1:14" ht="15.75" x14ac:dyDescent="0.25">
      <c r="B21" s="8"/>
    </row>
    <row r="22" spans="1:14" ht="18.75" customHeight="1" x14ac:dyDescent="0.25">
      <c r="B22" s="177" t="s">
        <v>29</v>
      </c>
      <c r="C22" s="178"/>
      <c r="D22" s="178"/>
    </row>
    <row r="23" spans="1:14" ht="18.75" customHeight="1" x14ac:dyDescent="0.25">
      <c r="B23" s="9" t="s">
        <v>31</v>
      </c>
    </row>
    <row r="24" spans="1:14" ht="18.75" customHeight="1" x14ac:dyDescent="0.25">
      <c r="B24" s="9" t="s">
        <v>32</v>
      </c>
    </row>
    <row r="25" spans="1:14" ht="18.75" customHeight="1" x14ac:dyDescent="0.25">
      <c r="B25" s="9" t="s">
        <v>30</v>
      </c>
    </row>
  </sheetData>
  <mergeCells count="4">
    <mergeCell ref="A2:D2"/>
    <mergeCell ref="B19:D19"/>
    <mergeCell ref="B20:D20"/>
    <mergeCell ref="B22:D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Bảng Giá</vt:lpstr>
      <vt:lpstr>Phụ trội</vt:lpstr>
      <vt:lpstr>'Bảng Giá'!Print_Titles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2024-01-22T04:10:45Z</cp:lastPrinted>
  <dcterms:created xsi:type="dcterms:W3CDTF">2015-06-05T18:17:20Z</dcterms:created>
  <dcterms:modified xsi:type="dcterms:W3CDTF">2024-02-22T06:52:50Z</dcterms:modified>
</cp:coreProperties>
</file>